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Pu-projects_2020-2027\Grantmanship\NOAA_SeaGrant\2021.MASGC\Austin.Berenda\"/>
    </mc:Choice>
  </mc:AlternateContent>
  <xr:revisionPtr revIDLastSave="0" documentId="13_ncr:1_{AA99C0AE-851D-4E2A-8C0B-27CB87BEDC9D}" xr6:coauthVersionLast="47" xr6:coauthVersionMax="47" xr10:uidLastSave="{00000000-0000-0000-0000-000000000000}"/>
  <bookViews>
    <workbookView xWindow="-108" yWindow="-108" windowWidth="23256" windowHeight="12576" xr2:uid="{60411111-7AE2-41D4-B42A-941C13AD061A}"/>
  </bookViews>
  <sheets>
    <sheet name="Start Here" sheetId="3" r:id="rId1"/>
    <sheet name="Floorplan" sheetId="5" state="hidden" r:id="rId2"/>
    <sheet name="Analysis+Output" sheetId="2" r:id="rId3"/>
    <sheet name="Harvest Schedule" sheetId="4" r:id="rId4"/>
  </sheet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FALSE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"YE4VBY466N32D4T2TS2HHEZL"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  <definedName name="solver_adj" localSheetId="2" hidden="1">'Analysis+Output'!$G$17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'Analysis+Output'!$G$22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100000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6" i="3"/>
  <c r="B8" i="2"/>
  <c r="F3" i="2"/>
  <c r="D3" i="2"/>
  <c r="C64" i="3"/>
  <c r="C63" i="3"/>
  <c r="C62" i="3"/>
  <c r="E62" i="3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C65" i="3"/>
  <c r="E65" i="3" s="1"/>
  <c r="B21" i="3"/>
  <c r="B3" i="4" s="1"/>
  <c r="D81" i="3"/>
  <c r="F81" i="3" s="1"/>
  <c r="D89" i="3"/>
  <c r="F89" i="3" s="1"/>
  <c r="D4" i="2"/>
  <c r="D5" i="2"/>
  <c r="C28" i="3"/>
  <c r="C30" i="3" s="1"/>
  <c r="C27" i="3"/>
  <c r="E64" i="3"/>
  <c r="E63" i="3"/>
  <c r="E81" i="3"/>
  <c r="D83" i="3"/>
  <c r="F83" i="3" s="1"/>
  <c r="E83" i="3"/>
  <c r="D87" i="3"/>
  <c r="F87" i="3" s="1"/>
  <c r="E87" i="3"/>
  <c r="D76" i="3"/>
  <c r="F76" i="3" s="1"/>
  <c r="D77" i="3"/>
  <c r="F77" i="3" s="1"/>
  <c r="D78" i="3"/>
  <c r="F78" i="3" s="1"/>
  <c r="D79" i="3"/>
  <c r="F79" i="3" s="1"/>
  <c r="D80" i="3"/>
  <c r="F80" i="3" s="1"/>
  <c r="D82" i="3"/>
  <c r="F82" i="3" s="1"/>
  <c r="D84" i="3"/>
  <c r="F84" i="3" s="1"/>
  <c r="D85" i="3"/>
  <c r="F85" i="3" s="1"/>
  <c r="D86" i="3"/>
  <c r="F86" i="3" s="1"/>
  <c r="D88" i="3"/>
  <c r="F88" i="3" s="1"/>
  <c r="D75" i="3"/>
  <c r="F75" i="3" s="1"/>
  <c r="E76" i="3"/>
  <c r="E77" i="3"/>
  <c r="E78" i="3"/>
  <c r="E79" i="3"/>
  <c r="E80" i="3"/>
  <c r="E82" i="3"/>
  <c r="E84" i="3"/>
  <c r="E85" i="3"/>
  <c r="E86" i="3"/>
  <c r="E88" i="3"/>
  <c r="E75" i="3"/>
  <c r="C33" i="3"/>
  <c r="B74" i="3" s="1"/>
  <c r="E74" i="3" s="1"/>
  <c r="B4" i="4"/>
  <c r="C43" i="3"/>
  <c r="B20" i="2"/>
  <c r="B14" i="2"/>
  <c r="D26" i="2" s="1"/>
  <c r="I32" i="2"/>
  <c r="K32" i="2" s="1"/>
  <c r="K53" i="2"/>
  <c r="K52" i="2"/>
  <c r="K51" i="2"/>
  <c r="K50" i="2"/>
  <c r="K49" i="2"/>
  <c r="K48" i="2"/>
  <c r="K47" i="2"/>
  <c r="K46" i="2"/>
  <c r="K45" i="2"/>
  <c r="K44" i="2"/>
  <c r="K43" i="2"/>
  <c r="C32" i="2"/>
  <c r="E32" i="2" s="1"/>
  <c r="E54" i="2"/>
  <c r="E53" i="2"/>
  <c r="E52" i="2"/>
  <c r="E51" i="2"/>
  <c r="E50" i="2"/>
  <c r="E49" i="2"/>
  <c r="E48" i="2"/>
  <c r="E47" i="2"/>
  <c r="E46" i="2"/>
  <c r="E45" i="2"/>
  <c r="E44" i="2"/>
  <c r="E43" i="2"/>
  <c r="B18" i="2"/>
  <c r="B12" i="2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Z6" i="4"/>
  <c r="Z8" i="4" s="1"/>
  <c r="Y6" i="4"/>
  <c r="Y8" i="4" s="1"/>
  <c r="X6" i="4"/>
  <c r="X8" i="4" s="1"/>
  <c r="W6" i="4"/>
  <c r="V6" i="4"/>
  <c r="V8" i="4" s="1"/>
  <c r="C6" i="4"/>
  <c r="U6" i="4"/>
  <c r="T6" i="4"/>
  <c r="T9" i="4" s="1"/>
  <c r="S6" i="4"/>
  <c r="S8" i="4" s="1"/>
  <c r="R6" i="4"/>
  <c r="Q6" i="4"/>
  <c r="P6" i="4"/>
  <c r="O6" i="4"/>
  <c r="N6" i="4"/>
  <c r="M6" i="4"/>
  <c r="L6" i="4"/>
  <c r="K6" i="4"/>
  <c r="J6" i="4"/>
  <c r="I6" i="4"/>
  <c r="H6" i="4"/>
  <c r="G6" i="4"/>
  <c r="G8" i="4" s="1"/>
  <c r="F6" i="4"/>
  <c r="E6" i="4"/>
  <c r="D6" i="4"/>
  <c r="C42" i="2" l="1"/>
  <c r="E42" i="2" s="1"/>
  <c r="C31" i="2"/>
  <c r="E31" i="2" s="1"/>
  <c r="I31" i="2"/>
  <c r="K31" i="2" s="1"/>
  <c r="H9" i="4"/>
  <c r="I34" i="2"/>
  <c r="K34" i="2" s="1"/>
  <c r="Y9" i="4"/>
  <c r="Z10" i="4" s="1"/>
  <c r="J26" i="2"/>
  <c r="N8" i="4"/>
  <c r="O9" i="4" s="1"/>
  <c r="P10" i="4" s="1"/>
  <c r="I8" i="4"/>
  <c r="J9" i="4" s="1"/>
  <c r="K10" i="4" s="1"/>
  <c r="L11" i="4" s="1"/>
  <c r="M12" i="4" s="1"/>
  <c r="N13" i="4" s="1"/>
  <c r="O14" i="4" s="1"/>
  <c r="P15" i="4" s="1"/>
  <c r="H8" i="4"/>
  <c r="I9" i="4" s="1"/>
  <c r="J10" i="4" s="1"/>
  <c r="K11" i="4" s="1"/>
  <c r="L12" i="4" s="1"/>
  <c r="M13" i="4" s="1"/>
  <c r="N14" i="4" s="1"/>
  <c r="O15" i="4" s="1"/>
  <c r="P16" i="4" s="1"/>
  <c r="F8" i="4"/>
  <c r="G9" i="4" s="1"/>
  <c r="H10" i="4" s="1"/>
  <c r="I11" i="4" s="1"/>
  <c r="J12" i="4" s="1"/>
  <c r="K13" i="4" s="1"/>
  <c r="L14" i="4" s="1"/>
  <c r="M15" i="4" s="1"/>
  <c r="N16" i="4" s="1"/>
  <c r="O17" i="4" s="1"/>
  <c r="P18" i="4" s="1"/>
  <c r="C31" i="3"/>
  <c r="R8" i="4"/>
  <c r="S9" i="4" s="1"/>
  <c r="T10" i="4" s="1"/>
  <c r="U11" i="4" s="1"/>
  <c r="V12" i="4" s="1"/>
  <c r="W13" i="4" s="1"/>
  <c r="X14" i="4" s="1"/>
  <c r="Y15" i="4" s="1"/>
  <c r="Z16" i="4" s="1"/>
  <c r="K8" i="4"/>
  <c r="L9" i="4" s="1"/>
  <c r="M10" i="4" s="1"/>
  <c r="N11" i="4" s="1"/>
  <c r="O12" i="4" s="1"/>
  <c r="P13" i="4" s="1"/>
  <c r="D8" i="4"/>
  <c r="E9" i="4" s="1"/>
  <c r="F10" i="4" s="1"/>
  <c r="G11" i="4" s="1"/>
  <c r="H12" i="4" s="1"/>
  <c r="I13" i="4" s="1"/>
  <c r="J14" i="4" s="1"/>
  <c r="K15" i="4" s="1"/>
  <c r="L16" i="4" s="1"/>
  <c r="M17" i="4" s="1"/>
  <c r="N18" i="4" s="1"/>
  <c r="O19" i="4" s="1"/>
  <c r="P20" i="4" s="1"/>
  <c r="E8" i="4"/>
  <c r="F9" i="4" s="1"/>
  <c r="G10" i="4" s="1"/>
  <c r="H11" i="4" s="1"/>
  <c r="I12" i="4" s="1"/>
  <c r="J13" i="4" s="1"/>
  <c r="K14" i="4" s="1"/>
  <c r="L15" i="4" s="1"/>
  <c r="M16" i="4" s="1"/>
  <c r="N17" i="4" s="1"/>
  <c r="O18" i="4" s="1"/>
  <c r="P19" i="4" s="1"/>
  <c r="D74" i="3"/>
  <c r="F74" i="3" s="1"/>
  <c r="I42" i="2"/>
  <c r="K42" i="2" s="1"/>
  <c r="W9" i="4"/>
  <c r="M8" i="4"/>
  <c r="N9" i="4" s="1"/>
  <c r="O10" i="4" s="1"/>
  <c r="P11" i="4" s="1"/>
  <c r="U8" i="4"/>
  <c r="V9" i="4" s="1"/>
  <c r="W10" i="4" s="1"/>
  <c r="X10" i="4"/>
  <c r="Y11" i="4" s="1"/>
  <c r="Z12" i="4" s="1"/>
  <c r="I10" i="4"/>
  <c r="J11" i="4" s="1"/>
  <c r="K12" i="4" s="1"/>
  <c r="L13" i="4" s="1"/>
  <c r="M14" i="4" s="1"/>
  <c r="N15" i="4" s="1"/>
  <c r="O16" i="4" s="1"/>
  <c r="P17" i="4" s="1"/>
  <c r="T8" i="4"/>
  <c r="U9" i="4" s="1"/>
  <c r="V10" i="4" s="1"/>
  <c r="W11" i="4" s="1"/>
  <c r="X12" i="4" s="1"/>
  <c r="Y13" i="4" s="1"/>
  <c r="Z14" i="4" s="1"/>
  <c r="U10" i="4"/>
  <c r="V11" i="4" s="1"/>
  <c r="L8" i="4"/>
  <c r="M9" i="4" s="1"/>
  <c r="N10" i="4" s="1"/>
  <c r="O11" i="4" s="1"/>
  <c r="P12" i="4" s="1"/>
  <c r="X11" i="4"/>
  <c r="Y12" i="4" s="1"/>
  <c r="Z13" i="4" s="1"/>
  <c r="C38" i="3"/>
  <c r="P8" i="4"/>
  <c r="O8" i="4"/>
  <c r="P9" i="4" s="1"/>
  <c r="Z9" i="4"/>
  <c r="C34" i="2"/>
  <c r="E34" i="2" s="1"/>
  <c r="J8" i="4"/>
  <c r="K9" i="4" s="1"/>
  <c r="L10" i="4" s="1"/>
  <c r="M11" i="4" s="1"/>
  <c r="N12" i="4" s="1"/>
  <c r="O13" i="4" s="1"/>
  <c r="P14" i="4" s="1"/>
  <c r="W12" i="4"/>
  <c r="X13" i="4" s="1"/>
  <c r="Y14" i="4" s="1"/>
  <c r="Z15" i="4" s="1"/>
  <c r="B3" i="2"/>
  <c r="C8" i="4"/>
  <c r="W8" i="4"/>
  <c r="X9" i="4" s="1"/>
  <c r="Y10" i="4" s="1"/>
  <c r="Z11" i="4" s="1"/>
  <c r="C33" i="2"/>
  <c r="E33" i="2" s="1"/>
  <c r="I33" i="2"/>
  <c r="K33" i="2" s="1"/>
  <c r="C39" i="3" l="1"/>
  <c r="C41" i="3" s="1"/>
  <c r="C44" i="3" s="1"/>
  <c r="B73" i="3" s="1"/>
  <c r="C9" i="4"/>
  <c r="C10" i="4" s="1"/>
  <c r="D9" i="4"/>
  <c r="E10" i="4" s="1"/>
  <c r="F11" i="4" s="1"/>
  <c r="G12" i="4" s="1"/>
  <c r="H13" i="4" s="1"/>
  <c r="I14" i="4" s="1"/>
  <c r="J15" i="4" s="1"/>
  <c r="K16" i="4" s="1"/>
  <c r="L17" i="4" s="1"/>
  <c r="M18" i="4" s="1"/>
  <c r="N19" i="4" s="1"/>
  <c r="O20" i="4" s="1"/>
  <c r="P21" i="4" s="1"/>
  <c r="B5" i="2"/>
  <c r="B4" i="2"/>
  <c r="Q8" i="4"/>
  <c r="R9" i="4" s="1"/>
  <c r="S10" i="4" s="1"/>
  <c r="T11" i="4" s="1"/>
  <c r="U12" i="4" s="1"/>
  <c r="V13" i="4" s="1"/>
  <c r="W14" i="4" s="1"/>
  <c r="X15" i="4" s="1"/>
  <c r="Y16" i="4" s="1"/>
  <c r="Z17" i="4" s="1"/>
  <c r="E73" i="3" l="1"/>
  <c r="E92" i="3" s="1"/>
  <c r="D73" i="3"/>
  <c r="F73" i="3" s="1"/>
  <c r="B90" i="3" s="1"/>
  <c r="D90" i="3" s="1"/>
  <c r="I54" i="2" s="1"/>
  <c r="K54" i="2" s="1"/>
  <c r="I41" i="2"/>
  <c r="K41" i="2" s="1"/>
  <c r="C41" i="2"/>
  <c r="E41" i="2" s="1"/>
  <c r="D11" i="4"/>
  <c r="E12" i="4" s="1"/>
  <c r="F13" i="4" s="1"/>
  <c r="G14" i="4" s="1"/>
  <c r="H15" i="4" s="1"/>
  <c r="I16" i="4" s="1"/>
  <c r="J17" i="4" s="1"/>
  <c r="K18" i="4" s="1"/>
  <c r="L19" i="4" s="1"/>
  <c r="M20" i="4" s="1"/>
  <c r="N21" i="4" s="1"/>
  <c r="O22" i="4" s="1"/>
  <c r="P23" i="4" s="1"/>
  <c r="Q10" i="4"/>
  <c r="R11" i="4" s="1"/>
  <c r="S12" i="4" s="1"/>
  <c r="T13" i="4" s="1"/>
  <c r="U14" i="4" s="1"/>
  <c r="V15" i="4" s="1"/>
  <c r="W16" i="4" s="1"/>
  <c r="X17" i="4" s="1"/>
  <c r="Y18" i="4" s="1"/>
  <c r="Z19" i="4" s="1"/>
  <c r="D10" i="4"/>
  <c r="E11" i="4" s="1"/>
  <c r="F12" i="4" s="1"/>
  <c r="G13" i="4" s="1"/>
  <c r="H14" i="4" s="1"/>
  <c r="I15" i="4" s="1"/>
  <c r="J16" i="4" s="1"/>
  <c r="K17" i="4" s="1"/>
  <c r="L18" i="4" s="1"/>
  <c r="M19" i="4" s="1"/>
  <c r="N20" i="4" s="1"/>
  <c r="O21" i="4" s="1"/>
  <c r="P22" i="4" s="1"/>
  <c r="Q9" i="4"/>
  <c r="R10" i="4" s="1"/>
  <c r="S11" i="4" s="1"/>
  <c r="T12" i="4" s="1"/>
  <c r="U13" i="4" s="1"/>
  <c r="V14" i="4" s="1"/>
  <c r="W15" i="4" s="1"/>
  <c r="X16" i="4" s="1"/>
  <c r="Y17" i="4" s="1"/>
  <c r="Z18" i="4" s="1"/>
  <c r="C11" i="4"/>
  <c r="C55" i="2" l="1"/>
  <c r="E55" i="2" s="1"/>
  <c r="F90" i="3"/>
  <c r="C54" i="3"/>
  <c r="C56" i="3" s="1"/>
  <c r="E68" i="3" s="1"/>
  <c r="Q11" i="4"/>
  <c r="R12" i="4" s="1"/>
  <c r="S13" i="4" s="1"/>
  <c r="T14" i="4" s="1"/>
  <c r="U15" i="4" s="1"/>
  <c r="V16" i="4" s="1"/>
  <c r="W17" i="4" s="1"/>
  <c r="X18" i="4" s="1"/>
  <c r="Y19" i="4" s="1"/>
  <c r="Z20" i="4" s="1"/>
  <c r="D12" i="4"/>
  <c r="E13" i="4" s="1"/>
  <c r="F14" i="4" s="1"/>
  <c r="G15" i="4" s="1"/>
  <c r="H16" i="4" s="1"/>
  <c r="I17" i="4" s="1"/>
  <c r="J18" i="4" s="1"/>
  <c r="K19" i="4" s="1"/>
  <c r="L20" i="4" s="1"/>
  <c r="M21" i="4" s="1"/>
  <c r="N22" i="4" s="1"/>
  <c r="O23" i="4" s="1"/>
  <c r="P24" i="4" s="1"/>
  <c r="C12" i="4"/>
  <c r="C13" i="4" l="1"/>
  <c r="D13" i="4"/>
  <c r="E14" i="4" s="1"/>
  <c r="F15" i="4" s="1"/>
  <c r="G16" i="4" s="1"/>
  <c r="H17" i="4" s="1"/>
  <c r="I18" i="4" s="1"/>
  <c r="J19" i="4" s="1"/>
  <c r="K20" i="4" s="1"/>
  <c r="L21" i="4" s="1"/>
  <c r="M22" i="4" s="1"/>
  <c r="N23" i="4" s="1"/>
  <c r="O24" i="4" s="1"/>
  <c r="P25" i="4" s="1"/>
  <c r="Q12" i="4"/>
  <c r="R13" i="4" s="1"/>
  <c r="S14" i="4" s="1"/>
  <c r="T15" i="4" s="1"/>
  <c r="U16" i="4" s="1"/>
  <c r="V17" i="4" s="1"/>
  <c r="W18" i="4" s="1"/>
  <c r="X19" i="4" s="1"/>
  <c r="Y20" i="4" s="1"/>
  <c r="Z21" i="4" s="1"/>
  <c r="D14" i="4" l="1"/>
  <c r="E15" i="4" s="1"/>
  <c r="F16" i="4" s="1"/>
  <c r="G17" i="4" s="1"/>
  <c r="H18" i="4" s="1"/>
  <c r="I19" i="4" s="1"/>
  <c r="J20" i="4" s="1"/>
  <c r="K21" i="4" s="1"/>
  <c r="L22" i="4" s="1"/>
  <c r="M23" i="4" s="1"/>
  <c r="N24" i="4" s="1"/>
  <c r="O25" i="4" s="1"/>
  <c r="P26" i="4" s="1"/>
  <c r="Q13" i="4"/>
  <c r="R14" i="4" s="1"/>
  <c r="S15" i="4" s="1"/>
  <c r="T16" i="4" s="1"/>
  <c r="U17" i="4" s="1"/>
  <c r="V18" i="4" s="1"/>
  <c r="W19" i="4" s="1"/>
  <c r="X20" i="4" s="1"/>
  <c r="Y21" i="4" s="1"/>
  <c r="Z22" i="4" s="1"/>
  <c r="C14" i="4"/>
  <c r="D15" i="4" l="1"/>
  <c r="E16" i="4" s="1"/>
  <c r="F17" i="4" s="1"/>
  <c r="G18" i="4" s="1"/>
  <c r="H19" i="4" s="1"/>
  <c r="I20" i="4" s="1"/>
  <c r="J21" i="4" s="1"/>
  <c r="K22" i="4" s="1"/>
  <c r="L23" i="4" s="1"/>
  <c r="M24" i="4" s="1"/>
  <c r="N25" i="4" s="1"/>
  <c r="O26" i="4" s="1"/>
  <c r="P27" i="4" s="1"/>
  <c r="Q14" i="4"/>
  <c r="R15" i="4" s="1"/>
  <c r="S16" i="4" s="1"/>
  <c r="T17" i="4" s="1"/>
  <c r="U18" i="4" s="1"/>
  <c r="V19" i="4" s="1"/>
  <c r="W20" i="4" s="1"/>
  <c r="X21" i="4" s="1"/>
  <c r="Y22" i="4" s="1"/>
  <c r="Z23" i="4" s="1"/>
  <c r="C15" i="4"/>
  <c r="D16" i="4" l="1"/>
  <c r="E17" i="4" s="1"/>
  <c r="F18" i="4" s="1"/>
  <c r="G19" i="4" s="1"/>
  <c r="H20" i="4" s="1"/>
  <c r="I21" i="4" s="1"/>
  <c r="J22" i="4" s="1"/>
  <c r="K23" i="4" s="1"/>
  <c r="L24" i="4" s="1"/>
  <c r="M25" i="4" s="1"/>
  <c r="N26" i="4" s="1"/>
  <c r="O27" i="4" s="1"/>
  <c r="P28" i="4" s="1"/>
  <c r="Q15" i="4"/>
  <c r="R16" i="4" s="1"/>
  <c r="S17" i="4" s="1"/>
  <c r="T18" i="4" s="1"/>
  <c r="U19" i="4" s="1"/>
  <c r="V20" i="4" s="1"/>
  <c r="W21" i="4" s="1"/>
  <c r="X22" i="4" s="1"/>
  <c r="Y23" i="4" s="1"/>
  <c r="Z24" i="4" s="1"/>
  <c r="C16" i="4"/>
  <c r="D17" i="4" l="1"/>
  <c r="E18" i="4" s="1"/>
  <c r="F19" i="4" s="1"/>
  <c r="G20" i="4" s="1"/>
  <c r="H21" i="4" s="1"/>
  <c r="I22" i="4" s="1"/>
  <c r="J23" i="4" s="1"/>
  <c r="K24" i="4" s="1"/>
  <c r="L25" i="4" s="1"/>
  <c r="M26" i="4" s="1"/>
  <c r="N27" i="4" s="1"/>
  <c r="O28" i="4" s="1"/>
  <c r="P29" i="4" s="1"/>
  <c r="Q16" i="4"/>
  <c r="R17" i="4" s="1"/>
  <c r="S18" i="4" s="1"/>
  <c r="T19" i="4" s="1"/>
  <c r="U20" i="4" s="1"/>
  <c r="V21" i="4" s="1"/>
  <c r="W22" i="4" s="1"/>
  <c r="X23" i="4" s="1"/>
  <c r="Y24" i="4" s="1"/>
  <c r="Z25" i="4" s="1"/>
  <c r="C17" i="4"/>
  <c r="D18" i="4" l="1"/>
  <c r="E19" i="4" s="1"/>
  <c r="F20" i="4" s="1"/>
  <c r="G21" i="4" s="1"/>
  <c r="H22" i="4" s="1"/>
  <c r="I23" i="4" s="1"/>
  <c r="J24" i="4" s="1"/>
  <c r="K25" i="4" s="1"/>
  <c r="L26" i="4" s="1"/>
  <c r="M27" i="4" s="1"/>
  <c r="N28" i="4" s="1"/>
  <c r="O29" i="4" s="1"/>
  <c r="P30" i="4" s="1"/>
  <c r="Q17" i="4"/>
  <c r="R18" i="4" s="1"/>
  <c r="S19" i="4" s="1"/>
  <c r="T20" i="4" s="1"/>
  <c r="U21" i="4" s="1"/>
  <c r="V22" i="4" s="1"/>
  <c r="W23" i="4" s="1"/>
  <c r="X24" i="4" s="1"/>
  <c r="Y25" i="4" s="1"/>
  <c r="Z26" i="4" s="1"/>
  <c r="C18" i="4"/>
  <c r="D19" i="4" l="1"/>
  <c r="E20" i="4" s="1"/>
  <c r="F21" i="4" s="1"/>
  <c r="G22" i="4" s="1"/>
  <c r="H23" i="4" s="1"/>
  <c r="I24" i="4" s="1"/>
  <c r="J25" i="4" s="1"/>
  <c r="K26" i="4" s="1"/>
  <c r="L27" i="4" s="1"/>
  <c r="M28" i="4" s="1"/>
  <c r="N29" i="4" s="1"/>
  <c r="O30" i="4" s="1"/>
  <c r="P31" i="4" s="1"/>
  <c r="Q18" i="4"/>
  <c r="R19" i="4" s="1"/>
  <c r="S20" i="4" s="1"/>
  <c r="T21" i="4" s="1"/>
  <c r="U22" i="4" s="1"/>
  <c r="V23" i="4" s="1"/>
  <c r="W24" i="4" s="1"/>
  <c r="X25" i="4" s="1"/>
  <c r="Y26" i="4" s="1"/>
  <c r="Z27" i="4" s="1"/>
  <c r="C19" i="4"/>
  <c r="D20" i="4" l="1"/>
  <c r="E21" i="4" s="1"/>
  <c r="F22" i="4" s="1"/>
  <c r="G23" i="4" s="1"/>
  <c r="H24" i="4" s="1"/>
  <c r="I25" i="4" s="1"/>
  <c r="J26" i="4" s="1"/>
  <c r="K27" i="4" s="1"/>
  <c r="L28" i="4" s="1"/>
  <c r="M29" i="4" s="1"/>
  <c r="N30" i="4" s="1"/>
  <c r="O31" i="4" s="1"/>
  <c r="P32" i="4" s="1"/>
  <c r="Q19" i="4"/>
  <c r="R20" i="4" s="1"/>
  <c r="S21" i="4" s="1"/>
  <c r="T22" i="4" s="1"/>
  <c r="U23" i="4" s="1"/>
  <c r="V24" i="4" s="1"/>
  <c r="W25" i="4" s="1"/>
  <c r="X26" i="4" s="1"/>
  <c r="Y27" i="4" s="1"/>
  <c r="Z28" i="4" s="1"/>
  <c r="C20" i="4"/>
  <c r="Q20" i="4" l="1"/>
  <c r="R21" i="4" s="1"/>
  <c r="S22" i="4" s="1"/>
  <c r="T23" i="4" s="1"/>
  <c r="U24" i="4" s="1"/>
  <c r="V25" i="4" s="1"/>
  <c r="W26" i="4" s="1"/>
  <c r="X27" i="4" s="1"/>
  <c r="Y28" i="4" s="1"/>
  <c r="Z29" i="4" s="1"/>
  <c r="D21" i="4"/>
  <c r="E22" i="4" s="1"/>
  <c r="F23" i="4" s="1"/>
  <c r="G24" i="4" s="1"/>
  <c r="H25" i="4" s="1"/>
  <c r="I26" i="4" s="1"/>
  <c r="J27" i="4" s="1"/>
  <c r="K28" i="4" s="1"/>
  <c r="L29" i="4" s="1"/>
  <c r="M30" i="4" s="1"/>
  <c r="N31" i="4" s="1"/>
  <c r="O32" i="4" s="1"/>
  <c r="P33" i="4" s="1"/>
  <c r="C21" i="4"/>
  <c r="D22" i="4" l="1"/>
  <c r="E23" i="4" s="1"/>
  <c r="F24" i="4" s="1"/>
  <c r="G25" i="4" s="1"/>
  <c r="H26" i="4" s="1"/>
  <c r="I27" i="4" s="1"/>
  <c r="J28" i="4" s="1"/>
  <c r="K29" i="4" s="1"/>
  <c r="L30" i="4" s="1"/>
  <c r="M31" i="4" s="1"/>
  <c r="N32" i="4" s="1"/>
  <c r="O33" i="4" s="1"/>
  <c r="P34" i="4" s="1"/>
  <c r="Q21" i="4"/>
  <c r="R22" i="4" s="1"/>
  <c r="S23" i="4" s="1"/>
  <c r="T24" i="4" s="1"/>
  <c r="U25" i="4" s="1"/>
  <c r="V26" i="4" s="1"/>
  <c r="W27" i="4" s="1"/>
  <c r="X28" i="4" s="1"/>
  <c r="Y29" i="4" s="1"/>
  <c r="Z30" i="4" s="1"/>
  <c r="C22" i="4"/>
  <c r="D23" i="4" l="1"/>
  <c r="E24" i="4" s="1"/>
  <c r="F25" i="4" s="1"/>
  <c r="G26" i="4" s="1"/>
  <c r="H27" i="4" s="1"/>
  <c r="I28" i="4" s="1"/>
  <c r="J29" i="4" s="1"/>
  <c r="K30" i="4" s="1"/>
  <c r="L31" i="4" s="1"/>
  <c r="M32" i="4" s="1"/>
  <c r="N33" i="4" s="1"/>
  <c r="O34" i="4" s="1"/>
  <c r="P35" i="4" s="1"/>
  <c r="Q22" i="4"/>
  <c r="R23" i="4" s="1"/>
  <c r="S24" i="4" s="1"/>
  <c r="T25" i="4" s="1"/>
  <c r="U26" i="4" s="1"/>
  <c r="V27" i="4" s="1"/>
  <c r="W28" i="4" s="1"/>
  <c r="X29" i="4" s="1"/>
  <c r="Y30" i="4" s="1"/>
  <c r="Z31" i="4" s="1"/>
  <c r="C23" i="4"/>
  <c r="D24" i="4" l="1"/>
  <c r="E25" i="4" s="1"/>
  <c r="F26" i="4" s="1"/>
  <c r="G27" i="4" s="1"/>
  <c r="H28" i="4" s="1"/>
  <c r="I29" i="4" s="1"/>
  <c r="J30" i="4" s="1"/>
  <c r="K31" i="4" s="1"/>
  <c r="L32" i="4" s="1"/>
  <c r="M33" i="4" s="1"/>
  <c r="N34" i="4" s="1"/>
  <c r="O35" i="4" s="1"/>
  <c r="P36" i="4" s="1"/>
  <c r="Q23" i="4"/>
  <c r="R24" i="4" s="1"/>
  <c r="S25" i="4" s="1"/>
  <c r="T26" i="4" s="1"/>
  <c r="U27" i="4" s="1"/>
  <c r="V28" i="4" s="1"/>
  <c r="W29" i="4" s="1"/>
  <c r="X30" i="4" s="1"/>
  <c r="Y31" i="4" s="1"/>
  <c r="Z32" i="4" s="1"/>
  <c r="C24" i="4"/>
  <c r="D25" i="4" l="1"/>
  <c r="E26" i="4" s="1"/>
  <c r="F27" i="4" s="1"/>
  <c r="G28" i="4" s="1"/>
  <c r="H29" i="4" s="1"/>
  <c r="I30" i="4" s="1"/>
  <c r="J31" i="4" s="1"/>
  <c r="K32" i="4" s="1"/>
  <c r="L33" i="4" s="1"/>
  <c r="M34" i="4" s="1"/>
  <c r="N35" i="4" s="1"/>
  <c r="O36" i="4" s="1"/>
  <c r="P37" i="4" s="1"/>
  <c r="Q24" i="4"/>
  <c r="R25" i="4" s="1"/>
  <c r="S26" i="4" s="1"/>
  <c r="T27" i="4" s="1"/>
  <c r="U28" i="4" s="1"/>
  <c r="V29" i="4" s="1"/>
  <c r="W30" i="4" s="1"/>
  <c r="X31" i="4" s="1"/>
  <c r="Y32" i="4" s="1"/>
  <c r="Z33" i="4" s="1"/>
  <c r="C25" i="4"/>
  <c r="D26" i="4" l="1"/>
  <c r="E27" i="4" s="1"/>
  <c r="F28" i="4" s="1"/>
  <c r="G29" i="4" s="1"/>
  <c r="H30" i="4" s="1"/>
  <c r="I31" i="4" s="1"/>
  <c r="J32" i="4" s="1"/>
  <c r="K33" i="4" s="1"/>
  <c r="L34" i="4" s="1"/>
  <c r="M35" i="4" s="1"/>
  <c r="N36" i="4" s="1"/>
  <c r="O37" i="4" s="1"/>
  <c r="P38" i="4" s="1"/>
  <c r="Q25" i="4"/>
  <c r="R26" i="4" s="1"/>
  <c r="S27" i="4" s="1"/>
  <c r="T28" i="4" s="1"/>
  <c r="U29" i="4" s="1"/>
  <c r="V30" i="4" s="1"/>
  <c r="W31" i="4" s="1"/>
  <c r="X32" i="4" s="1"/>
  <c r="Y33" i="4" s="1"/>
  <c r="Z34" i="4" s="1"/>
  <c r="C26" i="4"/>
  <c r="D27" i="4" l="1"/>
  <c r="E28" i="4" s="1"/>
  <c r="F29" i="4" s="1"/>
  <c r="G30" i="4" s="1"/>
  <c r="H31" i="4" s="1"/>
  <c r="I32" i="4" s="1"/>
  <c r="J33" i="4" s="1"/>
  <c r="K34" i="4" s="1"/>
  <c r="L35" i="4" s="1"/>
  <c r="M36" i="4" s="1"/>
  <c r="N37" i="4" s="1"/>
  <c r="O38" i="4" s="1"/>
  <c r="P39" i="4" s="1"/>
  <c r="Q26" i="4"/>
  <c r="R27" i="4" s="1"/>
  <c r="S28" i="4" s="1"/>
  <c r="T29" i="4" s="1"/>
  <c r="U30" i="4" s="1"/>
  <c r="V31" i="4" s="1"/>
  <c r="W32" i="4" s="1"/>
  <c r="X33" i="4" s="1"/>
  <c r="Y34" i="4" s="1"/>
  <c r="Z35" i="4" s="1"/>
  <c r="C27" i="4"/>
  <c r="D28" i="4" l="1"/>
  <c r="E29" i="4" s="1"/>
  <c r="F30" i="4" s="1"/>
  <c r="G31" i="4" s="1"/>
  <c r="H32" i="4" s="1"/>
  <c r="I33" i="4" s="1"/>
  <c r="J34" i="4" s="1"/>
  <c r="K35" i="4" s="1"/>
  <c r="L36" i="4" s="1"/>
  <c r="M37" i="4" s="1"/>
  <c r="N38" i="4" s="1"/>
  <c r="O39" i="4" s="1"/>
  <c r="P40" i="4" s="1"/>
  <c r="Q27" i="4"/>
  <c r="R28" i="4" s="1"/>
  <c r="S29" i="4" s="1"/>
  <c r="T30" i="4" s="1"/>
  <c r="U31" i="4" s="1"/>
  <c r="V32" i="4" s="1"/>
  <c r="W33" i="4" s="1"/>
  <c r="X34" i="4" s="1"/>
  <c r="Y35" i="4" s="1"/>
  <c r="Z36" i="4" s="1"/>
  <c r="C28" i="4"/>
  <c r="Q28" i="4" l="1"/>
  <c r="R29" i="4" s="1"/>
  <c r="S30" i="4" s="1"/>
  <c r="T31" i="4" s="1"/>
  <c r="U32" i="4" s="1"/>
  <c r="V33" i="4" s="1"/>
  <c r="W34" i="4" s="1"/>
  <c r="X35" i="4" s="1"/>
  <c r="Y36" i="4" s="1"/>
  <c r="Z37" i="4" s="1"/>
  <c r="D29" i="4"/>
  <c r="E30" i="4" s="1"/>
  <c r="F31" i="4" s="1"/>
  <c r="G32" i="4" s="1"/>
  <c r="H33" i="4" s="1"/>
  <c r="I34" i="4" s="1"/>
  <c r="J35" i="4" s="1"/>
  <c r="K36" i="4" s="1"/>
  <c r="L37" i="4" s="1"/>
  <c r="M38" i="4" s="1"/>
  <c r="N39" i="4" s="1"/>
  <c r="O40" i="4" s="1"/>
  <c r="P41" i="4" s="1"/>
  <c r="C29" i="4"/>
  <c r="D30" i="4" l="1"/>
  <c r="E31" i="4" s="1"/>
  <c r="F32" i="4" s="1"/>
  <c r="G33" i="4" s="1"/>
  <c r="H34" i="4" s="1"/>
  <c r="I35" i="4" s="1"/>
  <c r="J36" i="4" s="1"/>
  <c r="K37" i="4" s="1"/>
  <c r="L38" i="4" s="1"/>
  <c r="M39" i="4" s="1"/>
  <c r="N40" i="4" s="1"/>
  <c r="O41" i="4" s="1"/>
  <c r="P42" i="4" s="1"/>
  <c r="Q29" i="4"/>
  <c r="R30" i="4" s="1"/>
  <c r="S31" i="4" s="1"/>
  <c r="T32" i="4" s="1"/>
  <c r="U33" i="4" s="1"/>
  <c r="V34" i="4" s="1"/>
  <c r="W35" i="4" s="1"/>
  <c r="X36" i="4" s="1"/>
  <c r="Y37" i="4" s="1"/>
  <c r="Z38" i="4" s="1"/>
  <c r="C30" i="4"/>
  <c r="Q30" i="4" l="1"/>
  <c r="R31" i="4" s="1"/>
  <c r="S32" i="4" s="1"/>
  <c r="T33" i="4" s="1"/>
  <c r="U34" i="4" s="1"/>
  <c r="V35" i="4" s="1"/>
  <c r="W36" i="4" s="1"/>
  <c r="X37" i="4" s="1"/>
  <c r="Y38" i="4" s="1"/>
  <c r="Z39" i="4" s="1"/>
  <c r="D31" i="4"/>
  <c r="E32" i="4" s="1"/>
  <c r="F33" i="4" s="1"/>
  <c r="G34" i="4" s="1"/>
  <c r="H35" i="4" s="1"/>
  <c r="I36" i="4" s="1"/>
  <c r="J37" i="4" s="1"/>
  <c r="K38" i="4" s="1"/>
  <c r="L39" i="4" s="1"/>
  <c r="M40" i="4" s="1"/>
  <c r="N41" i="4" s="1"/>
  <c r="O42" i="4" s="1"/>
  <c r="P43" i="4" s="1"/>
  <c r="C31" i="4"/>
  <c r="D32" i="4" l="1"/>
  <c r="E33" i="4" s="1"/>
  <c r="F34" i="4" s="1"/>
  <c r="G35" i="4" s="1"/>
  <c r="H36" i="4" s="1"/>
  <c r="I37" i="4" s="1"/>
  <c r="J38" i="4" s="1"/>
  <c r="K39" i="4" s="1"/>
  <c r="L40" i="4" s="1"/>
  <c r="M41" i="4" s="1"/>
  <c r="N42" i="4" s="1"/>
  <c r="O43" i="4" s="1"/>
  <c r="P44" i="4" s="1"/>
  <c r="Q31" i="4"/>
  <c r="R32" i="4" s="1"/>
  <c r="S33" i="4" s="1"/>
  <c r="T34" i="4" s="1"/>
  <c r="U35" i="4" s="1"/>
  <c r="V36" i="4" s="1"/>
  <c r="W37" i="4" s="1"/>
  <c r="X38" i="4" s="1"/>
  <c r="Y39" i="4" s="1"/>
  <c r="Z40" i="4" s="1"/>
  <c r="C32" i="4"/>
  <c r="Q32" i="4" l="1"/>
  <c r="R33" i="4" s="1"/>
  <c r="S34" i="4" s="1"/>
  <c r="T35" i="4" s="1"/>
  <c r="U36" i="4" s="1"/>
  <c r="V37" i="4" s="1"/>
  <c r="W38" i="4" s="1"/>
  <c r="X39" i="4" s="1"/>
  <c r="Y40" i="4" s="1"/>
  <c r="Z41" i="4" s="1"/>
  <c r="D33" i="4"/>
  <c r="E34" i="4" s="1"/>
  <c r="F35" i="4" s="1"/>
  <c r="G36" i="4" s="1"/>
  <c r="H37" i="4" s="1"/>
  <c r="I38" i="4" s="1"/>
  <c r="J39" i="4" s="1"/>
  <c r="K40" i="4" s="1"/>
  <c r="L41" i="4" s="1"/>
  <c r="M42" i="4" s="1"/>
  <c r="N43" i="4" s="1"/>
  <c r="O44" i="4" s="1"/>
  <c r="P45" i="4" s="1"/>
  <c r="C33" i="4"/>
  <c r="D34" i="4" l="1"/>
  <c r="E35" i="4" s="1"/>
  <c r="F36" i="4" s="1"/>
  <c r="G37" i="4" s="1"/>
  <c r="H38" i="4" s="1"/>
  <c r="I39" i="4" s="1"/>
  <c r="J40" i="4" s="1"/>
  <c r="K41" i="4" s="1"/>
  <c r="L42" i="4" s="1"/>
  <c r="M43" i="4" s="1"/>
  <c r="N44" i="4" s="1"/>
  <c r="O45" i="4" s="1"/>
  <c r="P46" i="4" s="1"/>
  <c r="Q33" i="4"/>
  <c r="R34" i="4" s="1"/>
  <c r="S35" i="4" s="1"/>
  <c r="T36" i="4" s="1"/>
  <c r="U37" i="4" s="1"/>
  <c r="V38" i="4" s="1"/>
  <c r="W39" i="4" s="1"/>
  <c r="X40" i="4" s="1"/>
  <c r="Y41" i="4" s="1"/>
  <c r="Z42" i="4" s="1"/>
  <c r="C34" i="4"/>
  <c r="Q34" i="4" l="1"/>
  <c r="R35" i="4" s="1"/>
  <c r="S36" i="4" s="1"/>
  <c r="T37" i="4" s="1"/>
  <c r="U38" i="4" s="1"/>
  <c r="V39" i="4" s="1"/>
  <c r="W40" i="4" s="1"/>
  <c r="X41" i="4" s="1"/>
  <c r="Y42" i="4" s="1"/>
  <c r="Z43" i="4" s="1"/>
  <c r="D35" i="4"/>
  <c r="E36" i="4" s="1"/>
  <c r="F37" i="4" s="1"/>
  <c r="G38" i="4" s="1"/>
  <c r="H39" i="4" s="1"/>
  <c r="I40" i="4" s="1"/>
  <c r="J41" i="4" s="1"/>
  <c r="K42" i="4" s="1"/>
  <c r="L43" i="4" s="1"/>
  <c r="M44" i="4" s="1"/>
  <c r="N45" i="4" s="1"/>
  <c r="O46" i="4" s="1"/>
  <c r="P47" i="4" s="1"/>
  <c r="C35" i="4"/>
  <c r="D36" i="4" l="1"/>
  <c r="E37" i="4" s="1"/>
  <c r="F38" i="4" s="1"/>
  <c r="G39" i="4" s="1"/>
  <c r="H40" i="4" s="1"/>
  <c r="I41" i="4" s="1"/>
  <c r="J42" i="4" s="1"/>
  <c r="K43" i="4" s="1"/>
  <c r="L44" i="4" s="1"/>
  <c r="M45" i="4" s="1"/>
  <c r="N46" i="4" s="1"/>
  <c r="O47" i="4" s="1"/>
  <c r="P48" i="4" s="1"/>
  <c r="Q35" i="4"/>
  <c r="R36" i="4" s="1"/>
  <c r="S37" i="4" s="1"/>
  <c r="T38" i="4" s="1"/>
  <c r="U39" i="4" s="1"/>
  <c r="V40" i="4" s="1"/>
  <c r="W41" i="4" s="1"/>
  <c r="X42" i="4" s="1"/>
  <c r="Y43" i="4" s="1"/>
  <c r="Z44" i="4" s="1"/>
  <c r="C36" i="4"/>
  <c r="Q36" i="4" l="1"/>
  <c r="R37" i="4" s="1"/>
  <c r="S38" i="4" s="1"/>
  <c r="T39" i="4" s="1"/>
  <c r="U40" i="4" s="1"/>
  <c r="V41" i="4" s="1"/>
  <c r="W42" i="4" s="1"/>
  <c r="X43" i="4" s="1"/>
  <c r="Y44" i="4" s="1"/>
  <c r="Z45" i="4" s="1"/>
  <c r="D37" i="4"/>
  <c r="E38" i="4" s="1"/>
  <c r="F39" i="4" s="1"/>
  <c r="G40" i="4" s="1"/>
  <c r="H41" i="4" s="1"/>
  <c r="I42" i="4" s="1"/>
  <c r="J43" i="4" s="1"/>
  <c r="K44" i="4" s="1"/>
  <c r="L45" i="4" s="1"/>
  <c r="M46" i="4" s="1"/>
  <c r="N47" i="4" s="1"/>
  <c r="O48" i="4" s="1"/>
  <c r="P49" i="4" s="1"/>
  <c r="C37" i="4"/>
  <c r="D38" i="4" l="1"/>
  <c r="E39" i="4" s="1"/>
  <c r="F40" i="4" s="1"/>
  <c r="G41" i="4" s="1"/>
  <c r="H42" i="4" s="1"/>
  <c r="I43" i="4" s="1"/>
  <c r="J44" i="4" s="1"/>
  <c r="K45" i="4" s="1"/>
  <c r="L46" i="4" s="1"/>
  <c r="M47" i="4" s="1"/>
  <c r="N48" i="4" s="1"/>
  <c r="O49" i="4" s="1"/>
  <c r="P50" i="4" s="1"/>
  <c r="Q37" i="4"/>
  <c r="R38" i="4" s="1"/>
  <c r="S39" i="4" s="1"/>
  <c r="T40" i="4" s="1"/>
  <c r="U41" i="4" s="1"/>
  <c r="V42" i="4" s="1"/>
  <c r="W43" i="4" s="1"/>
  <c r="X44" i="4" s="1"/>
  <c r="Y45" i="4" s="1"/>
  <c r="Z46" i="4" s="1"/>
  <c r="C38" i="4"/>
  <c r="Q38" i="4" l="1"/>
  <c r="R39" i="4" s="1"/>
  <c r="S40" i="4" s="1"/>
  <c r="T41" i="4" s="1"/>
  <c r="U42" i="4" s="1"/>
  <c r="V43" i="4" s="1"/>
  <c r="W44" i="4" s="1"/>
  <c r="X45" i="4" s="1"/>
  <c r="Y46" i="4" s="1"/>
  <c r="Z47" i="4" s="1"/>
  <c r="D39" i="4"/>
  <c r="E40" i="4" s="1"/>
  <c r="F41" i="4" s="1"/>
  <c r="G42" i="4" s="1"/>
  <c r="H43" i="4" s="1"/>
  <c r="I44" i="4" s="1"/>
  <c r="J45" i="4" s="1"/>
  <c r="K46" i="4" s="1"/>
  <c r="L47" i="4" s="1"/>
  <c r="M48" i="4" s="1"/>
  <c r="N49" i="4" s="1"/>
  <c r="O50" i="4" s="1"/>
  <c r="P51" i="4" s="1"/>
  <c r="C39" i="4"/>
  <c r="Q39" i="4" l="1"/>
  <c r="R40" i="4" s="1"/>
  <c r="S41" i="4" s="1"/>
  <c r="T42" i="4" s="1"/>
  <c r="U43" i="4" s="1"/>
  <c r="V44" i="4" s="1"/>
  <c r="W45" i="4" s="1"/>
  <c r="X46" i="4" s="1"/>
  <c r="Y47" i="4" s="1"/>
  <c r="Z48" i="4" s="1"/>
  <c r="D40" i="4"/>
  <c r="E41" i="4" s="1"/>
  <c r="F42" i="4" s="1"/>
  <c r="G43" i="4" s="1"/>
  <c r="H44" i="4" s="1"/>
  <c r="I45" i="4" s="1"/>
  <c r="J46" i="4" s="1"/>
  <c r="K47" i="4" s="1"/>
  <c r="L48" i="4" s="1"/>
  <c r="M49" i="4" s="1"/>
  <c r="N50" i="4" s="1"/>
  <c r="O51" i="4" s="1"/>
  <c r="P52" i="4" s="1"/>
  <c r="C40" i="4"/>
  <c r="Q40" i="4" l="1"/>
  <c r="R41" i="4" s="1"/>
  <c r="S42" i="4" s="1"/>
  <c r="T43" i="4" s="1"/>
  <c r="U44" i="4" s="1"/>
  <c r="V45" i="4" s="1"/>
  <c r="W46" i="4" s="1"/>
  <c r="X47" i="4" s="1"/>
  <c r="Y48" i="4" s="1"/>
  <c r="Z49" i="4" s="1"/>
  <c r="D41" i="4"/>
  <c r="E42" i="4" s="1"/>
  <c r="F43" i="4" s="1"/>
  <c r="G44" i="4" s="1"/>
  <c r="H45" i="4" s="1"/>
  <c r="I46" i="4" s="1"/>
  <c r="J47" i="4" s="1"/>
  <c r="K48" i="4" s="1"/>
  <c r="L49" i="4" s="1"/>
  <c r="M50" i="4" s="1"/>
  <c r="N51" i="4" s="1"/>
  <c r="O52" i="4" s="1"/>
  <c r="P53" i="4" s="1"/>
  <c r="C41" i="4"/>
  <c r="Q41" i="4" l="1"/>
  <c r="R42" i="4" s="1"/>
  <c r="S43" i="4" s="1"/>
  <c r="T44" i="4" s="1"/>
  <c r="U45" i="4" s="1"/>
  <c r="V46" i="4" s="1"/>
  <c r="W47" i="4" s="1"/>
  <c r="X48" i="4" s="1"/>
  <c r="Y49" i="4" s="1"/>
  <c r="Z50" i="4" s="1"/>
  <c r="D42" i="4"/>
  <c r="E43" i="4" s="1"/>
  <c r="F44" i="4" s="1"/>
  <c r="G45" i="4" s="1"/>
  <c r="H46" i="4" s="1"/>
  <c r="I47" i="4" s="1"/>
  <c r="J48" i="4" s="1"/>
  <c r="K49" i="4" s="1"/>
  <c r="L50" i="4" s="1"/>
  <c r="M51" i="4" s="1"/>
  <c r="N52" i="4" s="1"/>
  <c r="O53" i="4" s="1"/>
  <c r="P54" i="4" s="1"/>
  <c r="C42" i="4"/>
  <c r="Q42" i="4" l="1"/>
  <c r="R43" i="4" s="1"/>
  <c r="S44" i="4" s="1"/>
  <c r="T45" i="4" s="1"/>
  <c r="U46" i="4" s="1"/>
  <c r="V47" i="4" s="1"/>
  <c r="W48" i="4" s="1"/>
  <c r="X49" i="4" s="1"/>
  <c r="Y50" i="4" s="1"/>
  <c r="Z51" i="4" s="1"/>
  <c r="D43" i="4"/>
  <c r="E44" i="4" s="1"/>
  <c r="F45" i="4" s="1"/>
  <c r="G46" i="4" s="1"/>
  <c r="H47" i="4" s="1"/>
  <c r="I48" i="4" s="1"/>
  <c r="J49" i="4" s="1"/>
  <c r="K50" i="4" s="1"/>
  <c r="L51" i="4" s="1"/>
  <c r="M52" i="4" s="1"/>
  <c r="N53" i="4" s="1"/>
  <c r="O54" i="4" s="1"/>
  <c r="P55" i="4" s="1"/>
  <c r="C43" i="4"/>
  <c r="Q43" i="4" l="1"/>
  <c r="R44" i="4" s="1"/>
  <c r="S45" i="4" s="1"/>
  <c r="T46" i="4" s="1"/>
  <c r="U47" i="4" s="1"/>
  <c r="V48" i="4" s="1"/>
  <c r="W49" i="4" s="1"/>
  <c r="X50" i="4" s="1"/>
  <c r="Y51" i="4" s="1"/>
  <c r="Z52" i="4" s="1"/>
  <c r="D44" i="4"/>
  <c r="E45" i="4" s="1"/>
  <c r="F46" i="4" s="1"/>
  <c r="G47" i="4" s="1"/>
  <c r="H48" i="4" s="1"/>
  <c r="I49" i="4" s="1"/>
  <c r="J50" i="4" s="1"/>
  <c r="K51" i="4" s="1"/>
  <c r="L52" i="4" s="1"/>
  <c r="M53" i="4" s="1"/>
  <c r="N54" i="4" s="1"/>
  <c r="O55" i="4" s="1"/>
  <c r="P56" i="4" s="1"/>
  <c r="C44" i="4"/>
  <c r="Q44" i="4" l="1"/>
  <c r="R45" i="4" s="1"/>
  <c r="S46" i="4" s="1"/>
  <c r="T47" i="4" s="1"/>
  <c r="U48" i="4" s="1"/>
  <c r="V49" i="4" s="1"/>
  <c r="W50" i="4" s="1"/>
  <c r="X51" i="4" s="1"/>
  <c r="Y52" i="4" s="1"/>
  <c r="Z53" i="4" s="1"/>
  <c r="D45" i="4"/>
  <c r="E46" i="4" s="1"/>
  <c r="F47" i="4" s="1"/>
  <c r="G48" i="4" s="1"/>
  <c r="H49" i="4" s="1"/>
  <c r="I50" i="4" s="1"/>
  <c r="J51" i="4" s="1"/>
  <c r="K52" i="4" s="1"/>
  <c r="L53" i="4" s="1"/>
  <c r="M54" i="4" s="1"/>
  <c r="N55" i="4" s="1"/>
  <c r="O56" i="4" s="1"/>
  <c r="P57" i="4" s="1"/>
  <c r="C45" i="4"/>
  <c r="Q45" i="4" l="1"/>
  <c r="R46" i="4" s="1"/>
  <c r="S47" i="4" s="1"/>
  <c r="T48" i="4" s="1"/>
  <c r="U49" i="4" s="1"/>
  <c r="V50" i="4" s="1"/>
  <c r="W51" i="4" s="1"/>
  <c r="X52" i="4" s="1"/>
  <c r="Y53" i="4" s="1"/>
  <c r="Z54" i="4" s="1"/>
  <c r="D46" i="4"/>
  <c r="E47" i="4" s="1"/>
  <c r="F48" i="4" s="1"/>
  <c r="G49" i="4" s="1"/>
  <c r="H50" i="4" s="1"/>
  <c r="I51" i="4" s="1"/>
  <c r="J52" i="4" s="1"/>
  <c r="K53" i="4" s="1"/>
  <c r="L54" i="4" s="1"/>
  <c r="M55" i="4" s="1"/>
  <c r="N56" i="4" s="1"/>
  <c r="O57" i="4" s="1"/>
  <c r="P58" i="4" s="1"/>
  <c r="C46" i="4"/>
  <c r="Q46" i="4" l="1"/>
  <c r="R47" i="4" s="1"/>
  <c r="S48" i="4" s="1"/>
  <c r="T49" i="4" s="1"/>
  <c r="U50" i="4" s="1"/>
  <c r="V51" i="4" s="1"/>
  <c r="W52" i="4" s="1"/>
  <c r="X53" i="4" s="1"/>
  <c r="Y54" i="4" s="1"/>
  <c r="Z55" i="4" s="1"/>
  <c r="D47" i="4"/>
  <c r="E48" i="4" s="1"/>
  <c r="F49" i="4" s="1"/>
  <c r="G50" i="4" s="1"/>
  <c r="H51" i="4" s="1"/>
  <c r="I52" i="4" s="1"/>
  <c r="J53" i="4" s="1"/>
  <c r="K54" i="4" s="1"/>
  <c r="L55" i="4" s="1"/>
  <c r="M56" i="4" s="1"/>
  <c r="N57" i="4" s="1"/>
  <c r="O58" i="4" s="1"/>
  <c r="P59" i="4" s="1"/>
  <c r="C47" i="4"/>
  <c r="Q47" i="4" l="1"/>
  <c r="R48" i="4" s="1"/>
  <c r="S49" i="4" s="1"/>
  <c r="T50" i="4" s="1"/>
  <c r="U51" i="4" s="1"/>
  <c r="V52" i="4" s="1"/>
  <c r="W53" i="4" s="1"/>
  <c r="X54" i="4" s="1"/>
  <c r="Y55" i="4" s="1"/>
  <c r="Z56" i="4" s="1"/>
  <c r="D48" i="4"/>
  <c r="E49" i="4" s="1"/>
  <c r="F50" i="4" s="1"/>
  <c r="G51" i="4" s="1"/>
  <c r="H52" i="4" s="1"/>
  <c r="I53" i="4" s="1"/>
  <c r="J54" i="4" s="1"/>
  <c r="K55" i="4" s="1"/>
  <c r="L56" i="4" s="1"/>
  <c r="M57" i="4" s="1"/>
  <c r="N58" i="4" s="1"/>
  <c r="O59" i="4" s="1"/>
  <c r="P60" i="4" s="1"/>
  <c r="C48" i="4"/>
  <c r="Q48" i="4" l="1"/>
  <c r="R49" i="4" s="1"/>
  <c r="S50" i="4" s="1"/>
  <c r="T51" i="4" s="1"/>
  <c r="U52" i="4" s="1"/>
  <c r="V53" i="4" s="1"/>
  <c r="W54" i="4" s="1"/>
  <c r="X55" i="4" s="1"/>
  <c r="Y56" i="4" s="1"/>
  <c r="Z57" i="4" s="1"/>
  <c r="D49" i="4"/>
  <c r="E50" i="4" s="1"/>
  <c r="F51" i="4" s="1"/>
  <c r="G52" i="4" s="1"/>
  <c r="H53" i="4" s="1"/>
  <c r="I54" i="4" s="1"/>
  <c r="J55" i="4" s="1"/>
  <c r="K56" i="4" s="1"/>
  <c r="L57" i="4" s="1"/>
  <c r="M58" i="4" s="1"/>
  <c r="N59" i="4" s="1"/>
  <c r="O60" i="4" s="1"/>
  <c r="P61" i="4" s="1"/>
  <c r="C49" i="4"/>
  <c r="Q49" i="4" l="1"/>
  <c r="R50" i="4" s="1"/>
  <c r="S51" i="4" s="1"/>
  <c r="T52" i="4" s="1"/>
  <c r="U53" i="4" s="1"/>
  <c r="V54" i="4" s="1"/>
  <c r="W55" i="4" s="1"/>
  <c r="X56" i="4" s="1"/>
  <c r="Y57" i="4" s="1"/>
  <c r="Z58" i="4" s="1"/>
  <c r="D50" i="4"/>
  <c r="E51" i="4" s="1"/>
  <c r="F52" i="4" s="1"/>
  <c r="G53" i="4" s="1"/>
  <c r="H54" i="4" s="1"/>
  <c r="I55" i="4" s="1"/>
  <c r="J56" i="4" s="1"/>
  <c r="K57" i="4" s="1"/>
  <c r="L58" i="4" s="1"/>
  <c r="M59" i="4" s="1"/>
  <c r="N60" i="4" s="1"/>
  <c r="O61" i="4" s="1"/>
  <c r="P62" i="4" s="1"/>
  <c r="C50" i="4"/>
  <c r="Q50" i="4" l="1"/>
  <c r="R51" i="4" s="1"/>
  <c r="S52" i="4" s="1"/>
  <c r="T53" i="4" s="1"/>
  <c r="U54" i="4" s="1"/>
  <c r="V55" i="4" s="1"/>
  <c r="W56" i="4" s="1"/>
  <c r="X57" i="4" s="1"/>
  <c r="Y58" i="4" s="1"/>
  <c r="Z59" i="4" s="1"/>
  <c r="D51" i="4"/>
  <c r="E52" i="4" s="1"/>
  <c r="F53" i="4" s="1"/>
  <c r="G54" i="4" s="1"/>
  <c r="H55" i="4" s="1"/>
  <c r="I56" i="4" s="1"/>
  <c r="J57" i="4" s="1"/>
  <c r="K58" i="4" s="1"/>
  <c r="L59" i="4" s="1"/>
  <c r="M60" i="4" s="1"/>
  <c r="N61" i="4" s="1"/>
  <c r="O62" i="4" s="1"/>
  <c r="P63" i="4" s="1"/>
  <c r="C51" i="4"/>
  <c r="Q51" i="4" l="1"/>
  <c r="R52" i="4" s="1"/>
  <c r="S53" i="4" s="1"/>
  <c r="T54" i="4" s="1"/>
  <c r="U55" i="4" s="1"/>
  <c r="V56" i="4" s="1"/>
  <c r="W57" i="4" s="1"/>
  <c r="X58" i="4" s="1"/>
  <c r="Y59" i="4" s="1"/>
  <c r="Z60" i="4" s="1"/>
  <c r="D52" i="4"/>
  <c r="E53" i="4" s="1"/>
  <c r="F54" i="4" s="1"/>
  <c r="G55" i="4" s="1"/>
  <c r="H56" i="4" s="1"/>
  <c r="I57" i="4" s="1"/>
  <c r="J58" i="4" s="1"/>
  <c r="K59" i="4" s="1"/>
  <c r="L60" i="4" s="1"/>
  <c r="M61" i="4" s="1"/>
  <c r="N62" i="4" s="1"/>
  <c r="O63" i="4" s="1"/>
  <c r="P64" i="4" s="1"/>
  <c r="C52" i="4"/>
  <c r="Q52" i="4" l="1"/>
  <c r="D53" i="4"/>
  <c r="E54" i="4" s="1"/>
  <c r="F55" i="4" s="1"/>
  <c r="G56" i="4" s="1"/>
  <c r="H57" i="4" s="1"/>
  <c r="I58" i="4" s="1"/>
  <c r="J59" i="4" s="1"/>
  <c r="K60" i="4" s="1"/>
  <c r="L61" i="4" s="1"/>
  <c r="M62" i="4" s="1"/>
  <c r="N63" i="4" s="1"/>
  <c r="O64" i="4" s="1"/>
  <c r="P65" i="4" s="1"/>
  <c r="C53" i="4"/>
  <c r="R53" i="4" l="1"/>
  <c r="S54" i="4" s="1"/>
  <c r="T55" i="4" s="1"/>
  <c r="U56" i="4" s="1"/>
  <c r="V57" i="4" s="1"/>
  <c r="W58" i="4" s="1"/>
  <c r="X59" i="4" s="1"/>
  <c r="Y60" i="4" s="1"/>
  <c r="Z61" i="4" s="1"/>
  <c r="Q53" i="4"/>
  <c r="R54" i="4" s="1"/>
  <c r="S55" i="4" s="1"/>
  <c r="T56" i="4" s="1"/>
  <c r="U57" i="4" s="1"/>
  <c r="V58" i="4" s="1"/>
  <c r="W59" i="4" s="1"/>
  <c r="X60" i="4" s="1"/>
  <c r="Y61" i="4" s="1"/>
  <c r="Z62" i="4" s="1"/>
  <c r="D54" i="4"/>
  <c r="E55" i="4" s="1"/>
  <c r="F56" i="4" s="1"/>
  <c r="G57" i="4" s="1"/>
  <c r="H58" i="4" s="1"/>
  <c r="I59" i="4" s="1"/>
  <c r="J60" i="4" s="1"/>
  <c r="K61" i="4" s="1"/>
  <c r="L62" i="4" s="1"/>
  <c r="M63" i="4" s="1"/>
  <c r="N64" i="4" s="1"/>
  <c r="O65" i="4" s="1"/>
  <c r="P66" i="4" s="1"/>
  <c r="C54" i="4"/>
  <c r="Q54" i="4" l="1"/>
  <c r="D55" i="4"/>
  <c r="E56" i="4" s="1"/>
  <c r="F57" i="4" s="1"/>
  <c r="G58" i="4" s="1"/>
  <c r="H59" i="4" s="1"/>
  <c r="I60" i="4" s="1"/>
  <c r="J61" i="4" s="1"/>
  <c r="K62" i="4" s="1"/>
  <c r="L63" i="4" s="1"/>
  <c r="M64" i="4" s="1"/>
  <c r="N65" i="4" s="1"/>
  <c r="O66" i="4" s="1"/>
  <c r="P67" i="4" s="1"/>
  <c r="C55" i="4"/>
  <c r="R55" i="4" l="1"/>
  <c r="S56" i="4" s="1"/>
  <c r="T57" i="4" s="1"/>
  <c r="U58" i="4" s="1"/>
  <c r="V59" i="4" s="1"/>
  <c r="W60" i="4" s="1"/>
  <c r="X61" i="4" s="1"/>
  <c r="Y62" i="4" s="1"/>
  <c r="Z63" i="4" s="1"/>
  <c r="D56" i="4"/>
  <c r="E57" i="4" s="1"/>
  <c r="F58" i="4" s="1"/>
  <c r="G59" i="4" s="1"/>
  <c r="H60" i="4" s="1"/>
  <c r="I61" i="4" s="1"/>
  <c r="J62" i="4" s="1"/>
  <c r="K63" i="4" s="1"/>
  <c r="L64" i="4" s="1"/>
  <c r="M65" i="4" s="1"/>
  <c r="N66" i="4" s="1"/>
  <c r="O67" i="4" s="1"/>
  <c r="P68" i="4" s="1"/>
  <c r="Q55" i="4"/>
  <c r="R56" i="4" s="1"/>
  <c r="S57" i="4" s="1"/>
  <c r="T58" i="4" s="1"/>
  <c r="U59" i="4" s="1"/>
  <c r="V60" i="4" s="1"/>
  <c r="W61" i="4" s="1"/>
  <c r="X62" i="4" s="1"/>
  <c r="Y63" i="4" s="1"/>
  <c r="Z64" i="4" s="1"/>
  <c r="C56" i="4"/>
  <c r="D57" i="4" l="1"/>
  <c r="E58" i="4" s="1"/>
  <c r="F59" i="4" s="1"/>
  <c r="G60" i="4" s="1"/>
  <c r="H61" i="4" s="1"/>
  <c r="I62" i="4" s="1"/>
  <c r="J63" i="4" s="1"/>
  <c r="K64" i="4" s="1"/>
  <c r="L65" i="4" s="1"/>
  <c r="M66" i="4" s="1"/>
  <c r="N67" i="4" s="1"/>
  <c r="O68" i="4" s="1"/>
  <c r="P69" i="4" s="1"/>
  <c r="Q56" i="4"/>
  <c r="C57" i="4"/>
  <c r="R57" i="4" l="1"/>
  <c r="S58" i="4" s="1"/>
  <c r="T59" i="4" s="1"/>
  <c r="U60" i="4" s="1"/>
  <c r="V61" i="4" s="1"/>
  <c r="W62" i="4" s="1"/>
  <c r="X63" i="4" s="1"/>
  <c r="Y64" i="4" s="1"/>
  <c r="Z65" i="4" s="1"/>
  <c r="Q57" i="4"/>
  <c r="R58" i="4" s="1"/>
  <c r="S59" i="4" s="1"/>
  <c r="T60" i="4" s="1"/>
  <c r="U61" i="4" s="1"/>
  <c r="V62" i="4" s="1"/>
  <c r="W63" i="4" s="1"/>
  <c r="X64" i="4" s="1"/>
  <c r="Y65" i="4" s="1"/>
  <c r="Z66" i="4" s="1"/>
  <c r="D58" i="4"/>
  <c r="E59" i="4" s="1"/>
  <c r="F60" i="4" s="1"/>
  <c r="G61" i="4" s="1"/>
  <c r="H62" i="4" s="1"/>
  <c r="I63" i="4" s="1"/>
  <c r="J64" i="4" s="1"/>
  <c r="K65" i="4" s="1"/>
  <c r="L66" i="4" s="1"/>
  <c r="M67" i="4" s="1"/>
  <c r="N68" i="4" s="1"/>
  <c r="O69" i="4" s="1"/>
  <c r="P70" i="4" s="1"/>
  <c r="C58" i="4"/>
  <c r="D59" i="4" l="1"/>
  <c r="E60" i="4" s="1"/>
  <c r="F61" i="4" s="1"/>
  <c r="G62" i="4" s="1"/>
  <c r="H63" i="4" s="1"/>
  <c r="I64" i="4" s="1"/>
  <c r="J65" i="4" s="1"/>
  <c r="K66" i="4" s="1"/>
  <c r="L67" i="4" s="1"/>
  <c r="M68" i="4" s="1"/>
  <c r="N69" i="4" s="1"/>
  <c r="O70" i="4" s="1"/>
  <c r="P71" i="4" s="1"/>
  <c r="Q58" i="4"/>
  <c r="R59" i="4" s="1"/>
  <c r="C59" i="4"/>
  <c r="S60" i="4" l="1"/>
  <c r="T61" i="4" s="1"/>
  <c r="U62" i="4" s="1"/>
  <c r="V63" i="4" s="1"/>
  <c r="W64" i="4" s="1"/>
  <c r="X65" i="4" s="1"/>
  <c r="Y66" i="4" s="1"/>
  <c r="Z67" i="4" s="1"/>
  <c r="C60" i="3"/>
  <c r="Q59" i="4"/>
  <c r="R60" i="4" s="1"/>
  <c r="S61" i="4" s="1"/>
  <c r="T62" i="4" s="1"/>
  <c r="U63" i="4" s="1"/>
  <c r="V64" i="4" s="1"/>
  <c r="W65" i="4" s="1"/>
  <c r="X66" i="4" s="1"/>
  <c r="Y67" i="4" s="1"/>
  <c r="Z68" i="4" s="1"/>
  <c r="D60" i="4"/>
  <c r="E61" i="4" s="1"/>
  <c r="F62" i="4" s="1"/>
  <c r="G63" i="4" s="1"/>
  <c r="H64" i="4" s="1"/>
  <c r="I65" i="4" s="1"/>
  <c r="J66" i="4" s="1"/>
  <c r="K67" i="4" s="1"/>
  <c r="L68" i="4" s="1"/>
  <c r="M69" i="4" s="1"/>
  <c r="N70" i="4" s="1"/>
  <c r="O71" i="4" s="1"/>
  <c r="P72" i="4" s="1"/>
  <c r="C60" i="4"/>
  <c r="D61" i="4" l="1"/>
  <c r="E62" i="4" s="1"/>
  <c r="F63" i="4" s="1"/>
  <c r="G64" i="4" s="1"/>
  <c r="H65" i="4" s="1"/>
  <c r="I66" i="4" s="1"/>
  <c r="J67" i="4" s="1"/>
  <c r="K68" i="4" s="1"/>
  <c r="L69" i="4" s="1"/>
  <c r="M70" i="4" s="1"/>
  <c r="N71" i="4" s="1"/>
  <c r="O72" i="4" s="1"/>
  <c r="P73" i="4" s="1"/>
  <c r="Q60" i="4"/>
  <c r="R61" i="4" s="1"/>
  <c r="S62" i="4" s="1"/>
  <c r="T63" i="4" s="1"/>
  <c r="U64" i="4" s="1"/>
  <c r="V65" i="4" s="1"/>
  <c r="W66" i="4" s="1"/>
  <c r="X67" i="4" s="1"/>
  <c r="Y68" i="4" s="1"/>
  <c r="Z69" i="4" s="1"/>
  <c r="C61" i="4"/>
  <c r="F4" i="2"/>
  <c r="B9" i="2"/>
  <c r="B13" i="2" l="1"/>
  <c r="D8" i="2"/>
  <c r="C26" i="2" s="1"/>
  <c r="Q61" i="4"/>
  <c r="R62" i="4" s="1"/>
  <c r="S63" i="4" s="1"/>
  <c r="T64" i="4" s="1"/>
  <c r="U65" i="4" s="1"/>
  <c r="V66" i="4" s="1"/>
  <c r="W67" i="4" s="1"/>
  <c r="X68" i="4" s="1"/>
  <c r="Y69" i="4" s="1"/>
  <c r="Z70" i="4" s="1"/>
  <c r="D62" i="4"/>
  <c r="E63" i="4" s="1"/>
  <c r="F64" i="4" s="1"/>
  <c r="G65" i="4" s="1"/>
  <c r="H66" i="4" s="1"/>
  <c r="I67" i="4" s="1"/>
  <c r="J68" i="4" s="1"/>
  <c r="K69" i="4" s="1"/>
  <c r="L70" i="4" s="1"/>
  <c r="M71" i="4" s="1"/>
  <c r="N72" i="4" s="1"/>
  <c r="O73" i="4" s="1"/>
  <c r="P74" i="4" s="1"/>
  <c r="C62" i="4"/>
  <c r="B19" i="2"/>
  <c r="D9" i="2"/>
  <c r="I26" i="2" s="1"/>
  <c r="E60" i="3"/>
  <c r="C29" i="2"/>
  <c r="E29" i="2" s="1"/>
  <c r="C66" i="3" l="1"/>
  <c r="E66" i="3" s="1"/>
  <c r="D63" i="4"/>
  <c r="E64" i="4" s="1"/>
  <c r="F65" i="4" s="1"/>
  <c r="G66" i="4" s="1"/>
  <c r="H67" i="4" s="1"/>
  <c r="I68" i="4" s="1"/>
  <c r="J69" i="4" s="1"/>
  <c r="K70" i="4" s="1"/>
  <c r="L71" i="4" s="1"/>
  <c r="M72" i="4" s="1"/>
  <c r="N73" i="4" s="1"/>
  <c r="O74" i="4" s="1"/>
  <c r="P75" i="4" s="1"/>
  <c r="Q62" i="4"/>
  <c r="R63" i="4" s="1"/>
  <c r="S64" i="4" s="1"/>
  <c r="T65" i="4" s="1"/>
  <c r="U66" i="4" s="1"/>
  <c r="V67" i="4" s="1"/>
  <c r="W68" i="4" s="1"/>
  <c r="X69" i="4" s="1"/>
  <c r="Y70" i="4" s="1"/>
  <c r="Z71" i="4" s="1"/>
  <c r="C63" i="4"/>
  <c r="C35" i="2"/>
  <c r="E35" i="2" s="1"/>
  <c r="E26" i="2"/>
  <c r="K26" i="2"/>
  <c r="I35" i="2"/>
  <c r="K35" i="2" s="1"/>
  <c r="B21" i="2"/>
  <c r="C61" i="3"/>
  <c r="B15" i="2"/>
  <c r="D64" i="4" l="1"/>
  <c r="E65" i="4" s="1"/>
  <c r="F66" i="4" s="1"/>
  <c r="G67" i="4" s="1"/>
  <c r="H68" i="4" s="1"/>
  <c r="I69" i="4" s="1"/>
  <c r="J70" i="4" s="1"/>
  <c r="K71" i="4" s="1"/>
  <c r="L72" i="4" s="1"/>
  <c r="M73" i="4" s="1"/>
  <c r="N74" i="4" s="1"/>
  <c r="O75" i="4" s="1"/>
  <c r="P76" i="4" s="1"/>
  <c r="Q63" i="4"/>
  <c r="R64" i="4" s="1"/>
  <c r="S65" i="4" s="1"/>
  <c r="T66" i="4" s="1"/>
  <c r="U67" i="4" s="1"/>
  <c r="V68" i="4" s="1"/>
  <c r="W69" i="4" s="1"/>
  <c r="X70" i="4" s="1"/>
  <c r="Y71" i="4" s="1"/>
  <c r="Z72" i="4" s="1"/>
  <c r="C64" i="4"/>
  <c r="E61" i="3"/>
  <c r="C30" i="2"/>
  <c r="E30" i="2" s="1"/>
  <c r="D65" i="4" l="1"/>
  <c r="E66" i="4" s="1"/>
  <c r="F67" i="4" s="1"/>
  <c r="G68" i="4" s="1"/>
  <c r="H69" i="4" s="1"/>
  <c r="I70" i="4" s="1"/>
  <c r="J71" i="4" s="1"/>
  <c r="K72" i="4" s="1"/>
  <c r="L73" i="4" s="1"/>
  <c r="M74" i="4" s="1"/>
  <c r="N75" i="4" s="1"/>
  <c r="O76" i="4" s="1"/>
  <c r="P77" i="4" s="1"/>
  <c r="Q64" i="4"/>
  <c r="R65" i="4" s="1"/>
  <c r="S66" i="4" s="1"/>
  <c r="T67" i="4" s="1"/>
  <c r="U68" i="4" s="1"/>
  <c r="V69" i="4" s="1"/>
  <c r="W70" i="4" s="1"/>
  <c r="X71" i="4" s="1"/>
  <c r="Y72" i="4" s="1"/>
  <c r="Z73" i="4" s="1"/>
  <c r="C65" i="4"/>
  <c r="B91" i="3"/>
  <c r="D91" i="3" s="1"/>
  <c r="C55" i="3" l="1"/>
  <c r="C56" i="2"/>
  <c r="E56" i="2" s="1"/>
  <c r="F91" i="3"/>
  <c r="I55" i="2"/>
  <c r="K55" i="2" s="1"/>
  <c r="K56" i="2" s="1"/>
  <c r="Q65" i="4"/>
  <c r="R66" i="4" s="1"/>
  <c r="S67" i="4" s="1"/>
  <c r="T68" i="4" s="1"/>
  <c r="U69" i="4" s="1"/>
  <c r="V70" i="4" s="1"/>
  <c r="W71" i="4" s="1"/>
  <c r="X72" i="4" s="1"/>
  <c r="Y73" i="4" s="1"/>
  <c r="Z74" i="4" s="1"/>
  <c r="D66" i="4"/>
  <c r="E67" i="4" s="1"/>
  <c r="F68" i="4" s="1"/>
  <c r="G69" i="4" s="1"/>
  <c r="H70" i="4" s="1"/>
  <c r="I71" i="4" s="1"/>
  <c r="J72" i="4" s="1"/>
  <c r="K73" i="4" s="1"/>
  <c r="L74" i="4" s="1"/>
  <c r="M75" i="4" s="1"/>
  <c r="N76" i="4" s="1"/>
  <c r="O77" i="4" s="1"/>
  <c r="P78" i="4" s="1"/>
  <c r="C66" i="4"/>
  <c r="K38" i="2" l="1"/>
  <c r="E38" i="2"/>
  <c r="E57" i="2"/>
  <c r="E36" i="2"/>
  <c r="D67" i="4"/>
  <c r="E68" i="4" s="1"/>
  <c r="F69" i="4" s="1"/>
  <c r="G70" i="4" s="1"/>
  <c r="H71" i="4" s="1"/>
  <c r="I72" i="4" s="1"/>
  <c r="J73" i="4" s="1"/>
  <c r="K74" i="4" s="1"/>
  <c r="L75" i="4" s="1"/>
  <c r="M76" i="4" s="1"/>
  <c r="N77" i="4" s="1"/>
  <c r="O78" i="4" s="1"/>
  <c r="P79" i="4" s="1"/>
  <c r="Q66" i="4"/>
  <c r="R67" i="4" s="1"/>
  <c r="S68" i="4" s="1"/>
  <c r="T69" i="4" s="1"/>
  <c r="U70" i="4" s="1"/>
  <c r="V71" i="4" s="1"/>
  <c r="W72" i="4" s="1"/>
  <c r="X73" i="4" s="1"/>
  <c r="Y74" i="4" s="1"/>
  <c r="Z75" i="4" s="1"/>
  <c r="C67" i="4"/>
  <c r="F92" i="3"/>
  <c r="E67" i="3"/>
  <c r="E39" i="2" l="1"/>
  <c r="E63" i="2" s="1"/>
  <c r="E69" i="3"/>
  <c r="F93" i="3" s="1"/>
  <c r="Q67" i="4"/>
  <c r="R68" i="4" s="1"/>
  <c r="S69" i="4" s="1"/>
  <c r="T70" i="4" s="1"/>
  <c r="U71" i="4" s="1"/>
  <c r="V72" i="4" s="1"/>
  <c r="W73" i="4" s="1"/>
  <c r="X74" i="4" s="1"/>
  <c r="Y75" i="4" s="1"/>
  <c r="Z76" i="4" s="1"/>
  <c r="D68" i="4"/>
  <c r="E69" i="4" s="1"/>
  <c r="F70" i="4" s="1"/>
  <c r="G71" i="4" s="1"/>
  <c r="H72" i="4" s="1"/>
  <c r="I73" i="4" s="1"/>
  <c r="J74" i="4" s="1"/>
  <c r="K75" i="4" s="1"/>
  <c r="L76" i="4" s="1"/>
  <c r="M77" i="4" s="1"/>
  <c r="N78" i="4" s="1"/>
  <c r="O79" i="4" s="1"/>
  <c r="P80" i="4" s="1"/>
  <c r="C68" i="4"/>
  <c r="E61" i="2" l="1"/>
  <c r="E59" i="2"/>
  <c r="E64" i="2" s="1"/>
  <c r="D69" i="4"/>
  <c r="E70" i="4" s="1"/>
  <c r="F71" i="4" s="1"/>
  <c r="G72" i="4" s="1"/>
  <c r="H73" i="4" s="1"/>
  <c r="I74" i="4" s="1"/>
  <c r="J75" i="4" s="1"/>
  <c r="K76" i="4" s="1"/>
  <c r="L77" i="4" s="1"/>
  <c r="M78" i="4" s="1"/>
  <c r="N79" i="4" s="1"/>
  <c r="O80" i="4" s="1"/>
  <c r="P81" i="4" s="1"/>
  <c r="Q68" i="4"/>
  <c r="R69" i="4" s="1"/>
  <c r="S70" i="4" s="1"/>
  <c r="T71" i="4" s="1"/>
  <c r="U72" i="4" s="1"/>
  <c r="V73" i="4" s="1"/>
  <c r="W74" i="4" s="1"/>
  <c r="X75" i="4" s="1"/>
  <c r="Y76" i="4" s="1"/>
  <c r="Z77" i="4" s="1"/>
  <c r="C69" i="4"/>
  <c r="E62" i="2" l="1"/>
  <c r="Q69" i="4"/>
  <c r="R70" i="4" s="1"/>
  <c r="S71" i="4" s="1"/>
  <c r="T72" i="4" s="1"/>
  <c r="U73" i="4" s="1"/>
  <c r="V74" i="4" s="1"/>
  <c r="W75" i="4" s="1"/>
  <c r="X76" i="4" s="1"/>
  <c r="Y77" i="4" s="1"/>
  <c r="Z78" i="4" s="1"/>
  <c r="D70" i="4"/>
  <c r="E71" i="4" s="1"/>
  <c r="F72" i="4" s="1"/>
  <c r="G73" i="4" s="1"/>
  <c r="H74" i="4" s="1"/>
  <c r="I75" i="4" s="1"/>
  <c r="J76" i="4" s="1"/>
  <c r="K77" i="4" s="1"/>
  <c r="L78" i="4" s="1"/>
  <c r="M79" i="4" s="1"/>
  <c r="N80" i="4" s="1"/>
  <c r="O81" i="4" s="1"/>
  <c r="P82" i="4" s="1"/>
  <c r="C70" i="4"/>
  <c r="D71" i="4" l="1"/>
  <c r="E72" i="4" s="1"/>
  <c r="F73" i="4" s="1"/>
  <c r="G74" i="4" s="1"/>
  <c r="H75" i="4" s="1"/>
  <c r="I76" i="4" s="1"/>
  <c r="J77" i="4" s="1"/>
  <c r="K78" i="4" s="1"/>
  <c r="L79" i="4" s="1"/>
  <c r="M80" i="4" s="1"/>
  <c r="N81" i="4" s="1"/>
  <c r="O82" i="4" s="1"/>
  <c r="P83" i="4" s="1"/>
  <c r="Q70" i="4"/>
  <c r="R71" i="4" s="1"/>
  <c r="S72" i="4" s="1"/>
  <c r="T73" i="4" s="1"/>
  <c r="U74" i="4" s="1"/>
  <c r="V75" i="4" s="1"/>
  <c r="W76" i="4" s="1"/>
  <c r="X77" i="4" s="1"/>
  <c r="Y78" i="4" s="1"/>
  <c r="Z79" i="4" s="1"/>
  <c r="C71" i="4"/>
  <c r="D72" i="4" l="1"/>
  <c r="E73" i="4" s="1"/>
  <c r="F74" i="4" s="1"/>
  <c r="G75" i="4" s="1"/>
  <c r="H76" i="4" s="1"/>
  <c r="I77" i="4" s="1"/>
  <c r="J78" i="4" s="1"/>
  <c r="K79" i="4" s="1"/>
  <c r="L80" i="4" s="1"/>
  <c r="M81" i="4" s="1"/>
  <c r="N82" i="4" s="1"/>
  <c r="O83" i="4" s="1"/>
  <c r="P84" i="4" s="1"/>
  <c r="Q71" i="4"/>
  <c r="R72" i="4" s="1"/>
  <c r="S73" i="4" s="1"/>
  <c r="T74" i="4" s="1"/>
  <c r="U75" i="4" s="1"/>
  <c r="V76" i="4" s="1"/>
  <c r="W77" i="4" s="1"/>
  <c r="X78" i="4" s="1"/>
  <c r="Y79" i="4" s="1"/>
  <c r="Z80" i="4" s="1"/>
  <c r="C72" i="4"/>
  <c r="D73" i="4" l="1"/>
  <c r="E74" i="4" s="1"/>
  <c r="F75" i="4" s="1"/>
  <c r="G76" i="4" s="1"/>
  <c r="H77" i="4" s="1"/>
  <c r="I78" i="4" s="1"/>
  <c r="J79" i="4" s="1"/>
  <c r="K80" i="4" s="1"/>
  <c r="L81" i="4" s="1"/>
  <c r="M82" i="4" s="1"/>
  <c r="N83" i="4" s="1"/>
  <c r="O84" i="4" s="1"/>
  <c r="P85" i="4" s="1"/>
  <c r="Q72" i="4"/>
  <c r="R73" i="4" s="1"/>
  <c r="S74" i="4" s="1"/>
  <c r="T75" i="4" s="1"/>
  <c r="U76" i="4" s="1"/>
  <c r="V77" i="4" s="1"/>
  <c r="W78" i="4" s="1"/>
  <c r="X79" i="4" s="1"/>
  <c r="Y80" i="4" s="1"/>
  <c r="Z81" i="4" s="1"/>
  <c r="C73" i="4"/>
  <c r="Q73" i="4" l="1"/>
  <c r="R74" i="4" s="1"/>
  <c r="S75" i="4" s="1"/>
  <c r="T76" i="4" s="1"/>
  <c r="U77" i="4" s="1"/>
  <c r="V78" i="4" s="1"/>
  <c r="W79" i="4" s="1"/>
  <c r="X80" i="4" s="1"/>
  <c r="Y81" i="4" s="1"/>
  <c r="Z82" i="4" s="1"/>
  <c r="D74" i="4"/>
  <c r="E75" i="4" s="1"/>
  <c r="F76" i="4" s="1"/>
  <c r="G77" i="4" s="1"/>
  <c r="H78" i="4" s="1"/>
  <c r="I79" i="4" s="1"/>
  <c r="J80" i="4" s="1"/>
  <c r="K81" i="4" s="1"/>
  <c r="L82" i="4" s="1"/>
  <c r="M83" i="4" s="1"/>
  <c r="N84" i="4" s="1"/>
  <c r="O85" i="4" s="1"/>
  <c r="P86" i="4" s="1"/>
  <c r="C74" i="4"/>
  <c r="Q74" i="4" l="1"/>
  <c r="R75" i="4" s="1"/>
  <c r="S76" i="4" s="1"/>
  <c r="T77" i="4" s="1"/>
  <c r="U78" i="4" s="1"/>
  <c r="V79" i="4" s="1"/>
  <c r="W80" i="4" s="1"/>
  <c r="X81" i="4" s="1"/>
  <c r="Y82" i="4" s="1"/>
  <c r="Z83" i="4" s="1"/>
  <c r="D75" i="4"/>
  <c r="E76" i="4" s="1"/>
  <c r="F77" i="4" s="1"/>
  <c r="G78" i="4" s="1"/>
  <c r="H79" i="4" s="1"/>
  <c r="I80" i="4" s="1"/>
  <c r="J81" i="4" s="1"/>
  <c r="K82" i="4" s="1"/>
  <c r="L83" i="4" s="1"/>
  <c r="M84" i="4" s="1"/>
  <c r="N85" i="4" s="1"/>
  <c r="O86" i="4" s="1"/>
  <c r="P87" i="4" s="1"/>
  <c r="C75" i="4"/>
  <c r="Q75" i="4" l="1"/>
  <c r="R76" i="4" s="1"/>
  <c r="S77" i="4" s="1"/>
  <c r="T78" i="4" s="1"/>
  <c r="U79" i="4" s="1"/>
  <c r="V80" i="4" s="1"/>
  <c r="W81" i="4" s="1"/>
  <c r="X82" i="4" s="1"/>
  <c r="Y83" i="4" s="1"/>
  <c r="Z84" i="4" s="1"/>
  <c r="D76" i="4"/>
  <c r="E77" i="4" s="1"/>
  <c r="F78" i="4" s="1"/>
  <c r="G79" i="4" s="1"/>
  <c r="H80" i="4" s="1"/>
  <c r="I81" i="4" s="1"/>
  <c r="J82" i="4" s="1"/>
  <c r="K83" i="4" s="1"/>
  <c r="L84" i="4" s="1"/>
  <c r="M85" i="4" s="1"/>
  <c r="N86" i="4" s="1"/>
  <c r="O87" i="4" s="1"/>
  <c r="P88" i="4" s="1"/>
  <c r="C76" i="4"/>
  <c r="Q76" i="4" l="1"/>
  <c r="R77" i="4" s="1"/>
  <c r="S78" i="4" s="1"/>
  <c r="T79" i="4" s="1"/>
  <c r="U80" i="4" s="1"/>
  <c r="V81" i="4" s="1"/>
  <c r="W82" i="4" s="1"/>
  <c r="X83" i="4" s="1"/>
  <c r="Y84" i="4" s="1"/>
  <c r="Z85" i="4" s="1"/>
  <c r="D77" i="4"/>
  <c r="E78" i="4" s="1"/>
  <c r="F79" i="4" s="1"/>
  <c r="G80" i="4" s="1"/>
  <c r="H81" i="4" s="1"/>
  <c r="I82" i="4" s="1"/>
  <c r="J83" i="4" s="1"/>
  <c r="K84" i="4" s="1"/>
  <c r="L85" i="4" s="1"/>
  <c r="M86" i="4" s="1"/>
  <c r="N87" i="4" s="1"/>
  <c r="O88" i="4" s="1"/>
  <c r="P89" i="4" s="1"/>
  <c r="C77" i="4"/>
  <c r="Q77" i="4" l="1"/>
  <c r="R78" i="4" s="1"/>
  <c r="S79" i="4" s="1"/>
  <c r="T80" i="4" s="1"/>
  <c r="U81" i="4" s="1"/>
  <c r="V82" i="4" s="1"/>
  <c r="W83" i="4" s="1"/>
  <c r="X84" i="4" s="1"/>
  <c r="Y85" i="4" s="1"/>
  <c r="Z86" i="4" s="1"/>
  <c r="D78" i="4"/>
  <c r="E79" i="4" s="1"/>
  <c r="F80" i="4" s="1"/>
  <c r="G81" i="4" s="1"/>
  <c r="H82" i="4" s="1"/>
  <c r="I83" i="4" s="1"/>
  <c r="J84" i="4" s="1"/>
  <c r="K85" i="4" s="1"/>
  <c r="L86" i="4" s="1"/>
  <c r="M87" i="4" s="1"/>
  <c r="N88" i="4" s="1"/>
  <c r="O89" i="4" s="1"/>
  <c r="P90" i="4" s="1"/>
  <c r="C78" i="4"/>
  <c r="Q78" i="4" l="1"/>
  <c r="R79" i="4" s="1"/>
  <c r="S80" i="4" s="1"/>
  <c r="T81" i="4" s="1"/>
  <c r="U82" i="4" s="1"/>
  <c r="V83" i="4" s="1"/>
  <c r="W84" i="4" s="1"/>
  <c r="X85" i="4" s="1"/>
  <c r="Y86" i="4" s="1"/>
  <c r="Z87" i="4" s="1"/>
  <c r="D79" i="4"/>
  <c r="E80" i="4" s="1"/>
  <c r="F81" i="4" s="1"/>
  <c r="G82" i="4" s="1"/>
  <c r="H83" i="4" s="1"/>
  <c r="I84" i="4" s="1"/>
  <c r="J85" i="4" s="1"/>
  <c r="K86" i="4" s="1"/>
  <c r="L87" i="4" s="1"/>
  <c r="M88" i="4" s="1"/>
  <c r="N89" i="4" s="1"/>
  <c r="O90" i="4" s="1"/>
  <c r="P91" i="4" s="1"/>
  <c r="C79" i="4"/>
  <c r="Q79" i="4" l="1"/>
  <c r="R80" i="4" s="1"/>
  <c r="S81" i="4" s="1"/>
  <c r="T82" i="4" s="1"/>
  <c r="U83" i="4" s="1"/>
  <c r="V84" i="4" s="1"/>
  <c r="W85" i="4" s="1"/>
  <c r="X86" i="4" s="1"/>
  <c r="Y87" i="4" s="1"/>
  <c r="Z88" i="4" s="1"/>
  <c r="D80" i="4"/>
  <c r="E81" i="4" s="1"/>
  <c r="F82" i="4" s="1"/>
  <c r="G83" i="4" s="1"/>
  <c r="H84" i="4" s="1"/>
  <c r="I85" i="4" s="1"/>
  <c r="J86" i="4" s="1"/>
  <c r="K87" i="4" s="1"/>
  <c r="L88" i="4" s="1"/>
  <c r="M89" i="4" s="1"/>
  <c r="N90" i="4" s="1"/>
  <c r="O91" i="4" s="1"/>
  <c r="P92" i="4" s="1"/>
  <c r="C80" i="4"/>
  <c r="Q80" i="4" l="1"/>
  <c r="R81" i="4" s="1"/>
  <c r="S82" i="4" s="1"/>
  <c r="T83" i="4" s="1"/>
  <c r="U84" i="4" s="1"/>
  <c r="V85" i="4" s="1"/>
  <c r="W86" i="4" s="1"/>
  <c r="X87" i="4" s="1"/>
  <c r="Y88" i="4" s="1"/>
  <c r="Z89" i="4" s="1"/>
  <c r="D81" i="4"/>
  <c r="E82" i="4" s="1"/>
  <c r="F83" i="4" s="1"/>
  <c r="G84" i="4" s="1"/>
  <c r="H85" i="4" s="1"/>
  <c r="I86" i="4" s="1"/>
  <c r="J87" i="4" s="1"/>
  <c r="K88" i="4" s="1"/>
  <c r="L89" i="4" s="1"/>
  <c r="M90" i="4" s="1"/>
  <c r="N91" i="4" s="1"/>
  <c r="O92" i="4" s="1"/>
  <c r="P93" i="4" s="1"/>
  <c r="C81" i="4"/>
  <c r="Q81" i="4" l="1"/>
  <c r="R82" i="4" s="1"/>
  <c r="S83" i="4" s="1"/>
  <c r="T84" i="4" s="1"/>
  <c r="U85" i="4" s="1"/>
  <c r="V86" i="4" s="1"/>
  <c r="W87" i="4" s="1"/>
  <c r="X88" i="4" s="1"/>
  <c r="Y89" i="4" s="1"/>
  <c r="Z90" i="4" s="1"/>
  <c r="D82" i="4"/>
  <c r="E83" i="4" s="1"/>
  <c r="F84" i="4" s="1"/>
  <c r="G85" i="4" s="1"/>
  <c r="H86" i="4" s="1"/>
  <c r="I87" i="4" s="1"/>
  <c r="J88" i="4" s="1"/>
  <c r="K89" i="4" s="1"/>
  <c r="L90" i="4" s="1"/>
  <c r="M91" i="4" s="1"/>
  <c r="N92" i="4" s="1"/>
  <c r="O93" i="4" s="1"/>
  <c r="P94" i="4" s="1"/>
  <c r="C82" i="4"/>
  <c r="Q82" i="4" l="1"/>
  <c r="R83" i="4" s="1"/>
  <c r="S84" i="4" s="1"/>
  <c r="T85" i="4" s="1"/>
  <c r="U86" i="4" s="1"/>
  <c r="V87" i="4" s="1"/>
  <c r="W88" i="4" s="1"/>
  <c r="X89" i="4" s="1"/>
  <c r="Y90" i="4" s="1"/>
  <c r="Z91" i="4" s="1"/>
  <c r="D83" i="4"/>
  <c r="E84" i="4" s="1"/>
  <c r="F85" i="4" s="1"/>
  <c r="G86" i="4" s="1"/>
  <c r="H87" i="4" s="1"/>
  <c r="I88" i="4" s="1"/>
  <c r="J89" i="4" s="1"/>
  <c r="K90" i="4" s="1"/>
  <c r="L91" i="4" s="1"/>
  <c r="M92" i="4" s="1"/>
  <c r="N93" i="4" s="1"/>
  <c r="O94" i="4" s="1"/>
  <c r="P95" i="4" s="1"/>
  <c r="C83" i="4"/>
  <c r="Q83" i="4" l="1"/>
  <c r="R84" i="4" s="1"/>
  <c r="S85" i="4" s="1"/>
  <c r="T86" i="4" s="1"/>
  <c r="U87" i="4" s="1"/>
  <c r="V88" i="4" s="1"/>
  <c r="W89" i="4" s="1"/>
  <c r="X90" i="4" s="1"/>
  <c r="Y91" i="4" s="1"/>
  <c r="Z92" i="4" s="1"/>
  <c r="D84" i="4"/>
  <c r="E85" i="4" s="1"/>
  <c r="F86" i="4" s="1"/>
  <c r="G87" i="4" s="1"/>
  <c r="H88" i="4" s="1"/>
  <c r="I89" i="4" s="1"/>
  <c r="J90" i="4" s="1"/>
  <c r="K91" i="4" s="1"/>
  <c r="L92" i="4" s="1"/>
  <c r="M93" i="4" s="1"/>
  <c r="N94" i="4" s="1"/>
  <c r="O95" i="4" s="1"/>
  <c r="P96" i="4" s="1"/>
  <c r="C84" i="4"/>
  <c r="Q84" i="4" l="1"/>
  <c r="R85" i="4" s="1"/>
  <c r="S86" i="4" s="1"/>
  <c r="T87" i="4" s="1"/>
  <c r="U88" i="4" s="1"/>
  <c r="V89" i="4" s="1"/>
  <c r="W90" i="4" s="1"/>
  <c r="X91" i="4" s="1"/>
  <c r="Y92" i="4" s="1"/>
  <c r="Z93" i="4" s="1"/>
  <c r="D85" i="4"/>
  <c r="E86" i="4" s="1"/>
  <c r="F87" i="4" s="1"/>
  <c r="G88" i="4" s="1"/>
  <c r="H89" i="4" s="1"/>
  <c r="I90" i="4" s="1"/>
  <c r="J91" i="4" s="1"/>
  <c r="K92" i="4" s="1"/>
  <c r="L93" i="4" s="1"/>
  <c r="M94" i="4" s="1"/>
  <c r="N95" i="4" s="1"/>
  <c r="O96" i="4" s="1"/>
  <c r="P97" i="4" s="1"/>
  <c r="C85" i="4"/>
  <c r="Q85" i="4" l="1"/>
  <c r="R86" i="4" s="1"/>
  <c r="S87" i="4" s="1"/>
  <c r="T88" i="4" s="1"/>
  <c r="U89" i="4" s="1"/>
  <c r="V90" i="4" s="1"/>
  <c r="W91" i="4" s="1"/>
  <c r="X92" i="4" s="1"/>
  <c r="Y93" i="4" s="1"/>
  <c r="Z94" i="4" s="1"/>
  <c r="D86" i="4"/>
  <c r="E87" i="4" s="1"/>
  <c r="F88" i="4" s="1"/>
  <c r="G89" i="4" s="1"/>
  <c r="H90" i="4" s="1"/>
  <c r="I91" i="4" s="1"/>
  <c r="J92" i="4" s="1"/>
  <c r="K93" i="4" s="1"/>
  <c r="L94" i="4" s="1"/>
  <c r="M95" i="4" s="1"/>
  <c r="N96" i="4" s="1"/>
  <c r="O97" i="4" s="1"/>
  <c r="P98" i="4" s="1"/>
  <c r="C86" i="4"/>
  <c r="Q86" i="4" l="1"/>
  <c r="R87" i="4" s="1"/>
  <c r="S88" i="4" s="1"/>
  <c r="T89" i="4" s="1"/>
  <c r="U90" i="4" s="1"/>
  <c r="V91" i="4" s="1"/>
  <c r="W92" i="4" s="1"/>
  <c r="X93" i="4" s="1"/>
  <c r="Y94" i="4" s="1"/>
  <c r="Z95" i="4" s="1"/>
  <c r="D87" i="4"/>
  <c r="E88" i="4" s="1"/>
  <c r="F89" i="4" s="1"/>
  <c r="G90" i="4" s="1"/>
  <c r="H91" i="4" s="1"/>
  <c r="I92" i="4" s="1"/>
  <c r="J93" i="4" s="1"/>
  <c r="K94" i="4" s="1"/>
  <c r="L95" i="4" s="1"/>
  <c r="M96" i="4" s="1"/>
  <c r="N97" i="4" s="1"/>
  <c r="O98" i="4" s="1"/>
  <c r="P99" i="4" s="1"/>
  <c r="C87" i="4"/>
  <c r="Q87" i="4" l="1"/>
  <c r="R88" i="4" s="1"/>
  <c r="S89" i="4" s="1"/>
  <c r="T90" i="4" s="1"/>
  <c r="U91" i="4" s="1"/>
  <c r="V92" i="4" s="1"/>
  <c r="W93" i="4" s="1"/>
  <c r="X94" i="4" s="1"/>
  <c r="Y95" i="4" s="1"/>
  <c r="Z96" i="4" s="1"/>
  <c r="D88" i="4"/>
  <c r="E89" i="4" s="1"/>
  <c r="F90" i="4" s="1"/>
  <c r="G91" i="4" s="1"/>
  <c r="H92" i="4" s="1"/>
  <c r="I93" i="4" s="1"/>
  <c r="J94" i="4" s="1"/>
  <c r="K95" i="4" s="1"/>
  <c r="L96" i="4" s="1"/>
  <c r="M97" i="4" s="1"/>
  <c r="N98" i="4" s="1"/>
  <c r="O99" i="4" s="1"/>
  <c r="P100" i="4" s="1"/>
  <c r="C88" i="4"/>
  <c r="Q88" i="4" l="1"/>
  <c r="R89" i="4" s="1"/>
  <c r="S90" i="4" s="1"/>
  <c r="T91" i="4" s="1"/>
  <c r="U92" i="4" s="1"/>
  <c r="V93" i="4" s="1"/>
  <c r="W94" i="4" s="1"/>
  <c r="X95" i="4" s="1"/>
  <c r="Y96" i="4" s="1"/>
  <c r="Z97" i="4" s="1"/>
  <c r="D89" i="4"/>
  <c r="E90" i="4" s="1"/>
  <c r="F91" i="4" s="1"/>
  <c r="G92" i="4" s="1"/>
  <c r="H93" i="4" s="1"/>
  <c r="I94" i="4" s="1"/>
  <c r="J95" i="4" s="1"/>
  <c r="K96" i="4" s="1"/>
  <c r="L97" i="4" s="1"/>
  <c r="M98" i="4" s="1"/>
  <c r="N99" i="4" s="1"/>
  <c r="O100" i="4" s="1"/>
  <c r="P101" i="4" s="1"/>
  <c r="C89" i="4"/>
  <c r="Q89" i="4" l="1"/>
  <c r="R90" i="4" s="1"/>
  <c r="S91" i="4" s="1"/>
  <c r="T92" i="4" s="1"/>
  <c r="U93" i="4" s="1"/>
  <c r="V94" i="4" s="1"/>
  <c r="W95" i="4" s="1"/>
  <c r="X96" i="4" s="1"/>
  <c r="Y97" i="4" s="1"/>
  <c r="Z98" i="4" s="1"/>
  <c r="D90" i="4"/>
  <c r="E91" i="4" s="1"/>
  <c r="F92" i="4" s="1"/>
  <c r="G93" i="4" s="1"/>
  <c r="H94" i="4" s="1"/>
  <c r="I95" i="4" s="1"/>
  <c r="J96" i="4" s="1"/>
  <c r="K97" i="4" s="1"/>
  <c r="L98" i="4" s="1"/>
  <c r="M99" i="4" s="1"/>
  <c r="N100" i="4" s="1"/>
  <c r="O101" i="4" s="1"/>
  <c r="P102" i="4" s="1"/>
  <c r="C90" i="4"/>
  <c r="Q90" i="4" l="1"/>
  <c r="R91" i="4" s="1"/>
  <c r="S92" i="4" s="1"/>
  <c r="T93" i="4" s="1"/>
  <c r="U94" i="4" s="1"/>
  <c r="V95" i="4" s="1"/>
  <c r="W96" i="4" s="1"/>
  <c r="X97" i="4" s="1"/>
  <c r="Y98" i="4" s="1"/>
  <c r="Z99" i="4" s="1"/>
  <c r="D91" i="4"/>
  <c r="E92" i="4" s="1"/>
  <c r="F93" i="4" s="1"/>
  <c r="G94" i="4" s="1"/>
  <c r="H95" i="4" s="1"/>
  <c r="I96" i="4" s="1"/>
  <c r="J97" i="4" s="1"/>
  <c r="K98" i="4" s="1"/>
  <c r="L99" i="4" s="1"/>
  <c r="M100" i="4" s="1"/>
  <c r="N101" i="4" s="1"/>
  <c r="O102" i="4" s="1"/>
  <c r="P103" i="4" s="1"/>
  <c r="C91" i="4"/>
  <c r="Q91" i="4" l="1"/>
  <c r="R92" i="4" s="1"/>
  <c r="S93" i="4" s="1"/>
  <c r="T94" i="4" s="1"/>
  <c r="U95" i="4" s="1"/>
  <c r="V96" i="4" s="1"/>
  <c r="W97" i="4" s="1"/>
  <c r="X98" i="4" s="1"/>
  <c r="Y99" i="4" s="1"/>
  <c r="Z100" i="4" s="1"/>
  <c r="D92" i="4"/>
  <c r="E93" i="4" s="1"/>
  <c r="F94" i="4" s="1"/>
  <c r="G95" i="4" s="1"/>
  <c r="H96" i="4" s="1"/>
  <c r="I97" i="4" s="1"/>
  <c r="J98" i="4" s="1"/>
  <c r="K99" i="4" s="1"/>
  <c r="L100" i="4" s="1"/>
  <c r="M101" i="4" s="1"/>
  <c r="N102" i="4" s="1"/>
  <c r="O103" i="4" s="1"/>
  <c r="P104" i="4" s="1"/>
  <c r="C92" i="4"/>
  <c r="Q92" i="4" l="1"/>
  <c r="R93" i="4" s="1"/>
  <c r="S94" i="4" s="1"/>
  <c r="T95" i="4" s="1"/>
  <c r="U96" i="4" s="1"/>
  <c r="V97" i="4" s="1"/>
  <c r="W98" i="4" s="1"/>
  <c r="X99" i="4" s="1"/>
  <c r="Y100" i="4" s="1"/>
  <c r="Z101" i="4" s="1"/>
  <c r="D93" i="4"/>
  <c r="E94" i="4" s="1"/>
  <c r="F95" i="4" s="1"/>
  <c r="G96" i="4" s="1"/>
  <c r="H97" i="4" s="1"/>
  <c r="I98" i="4" s="1"/>
  <c r="J99" i="4" s="1"/>
  <c r="K100" i="4" s="1"/>
  <c r="L101" i="4" s="1"/>
  <c r="M102" i="4" s="1"/>
  <c r="N103" i="4" s="1"/>
  <c r="O104" i="4" s="1"/>
  <c r="P105" i="4" s="1"/>
  <c r="C93" i="4"/>
  <c r="Q93" i="4" l="1"/>
  <c r="R94" i="4" s="1"/>
  <c r="S95" i="4" s="1"/>
  <c r="T96" i="4" s="1"/>
  <c r="U97" i="4" s="1"/>
  <c r="V98" i="4" s="1"/>
  <c r="W99" i="4" s="1"/>
  <c r="X100" i="4" s="1"/>
  <c r="Y101" i="4" s="1"/>
  <c r="Z102" i="4" s="1"/>
  <c r="D94" i="4"/>
  <c r="E95" i="4" s="1"/>
  <c r="F96" i="4" s="1"/>
  <c r="G97" i="4" s="1"/>
  <c r="H98" i="4" s="1"/>
  <c r="I99" i="4" s="1"/>
  <c r="J100" i="4" s="1"/>
  <c r="K101" i="4" s="1"/>
  <c r="L102" i="4" s="1"/>
  <c r="M103" i="4" s="1"/>
  <c r="N104" i="4" s="1"/>
  <c r="O105" i="4" s="1"/>
  <c r="P106" i="4" s="1"/>
  <c r="C94" i="4"/>
  <c r="Q94" i="4" l="1"/>
  <c r="R95" i="4" s="1"/>
  <c r="S96" i="4" s="1"/>
  <c r="T97" i="4" s="1"/>
  <c r="U98" i="4" s="1"/>
  <c r="V99" i="4" s="1"/>
  <c r="W100" i="4" s="1"/>
  <c r="X101" i="4" s="1"/>
  <c r="Y102" i="4" s="1"/>
  <c r="Z103" i="4" s="1"/>
  <c r="D95" i="4"/>
  <c r="E96" i="4" s="1"/>
  <c r="F97" i="4" s="1"/>
  <c r="G98" i="4" s="1"/>
  <c r="H99" i="4" s="1"/>
  <c r="I100" i="4" s="1"/>
  <c r="J101" i="4" s="1"/>
  <c r="K102" i="4" s="1"/>
  <c r="L103" i="4" s="1"/>
  <c r="M104" i="4" s="1"/>
  <c r="N105" i="4" s="1"/>
  <c r="O106" i="4" s="1"/>
  <c r="P107" i="4" s="1"/>
  <c r="C95" i="4"/>
  <c r="Q95" i="4" l="1"/>
  <c r="R96" i="4" s="1"/>
  <c r="S97" i="4" s="1"/>
  <c r="T98" i="4" s="1"/>
  <c r="U99" i="4" s="1"/>
  <c r="V100" i="4" s="1"/>
  <c r="W101" i="4" s="1"/>
  <c r="X102" i="4" s="1"/>
  <c r="Y103" i="4" s="1"/>
  <c r="Z104" i="4" s="1"/>
  <c r="D96" i="4"/>
  <c r="E97" i="4" s="1"/>
  <c r="F98" i="4" s="1"/>
  <c r="G99" i="4" s="1"/>
  <c r="H100" i="4" s="1"/>
  <c r="I101" i="4" s="1"/>
  <c r="J102" i="4" s="1"/>
  <c r="K103" i="4" s="1"/>
  <c r="L104" i="4" s="1"/>
  <c r="M105" i="4" s="1"/>
  <c r="N106" i="4" s="1"/>
  <c r="O107" i="4" s="1"/>
  <c r="P108" i="4" s="1"/>
  <c r="C96" i="4"/>
  <c r="Q96" i="4" l="1"/>
  <c r="R97" i="4" s="1"/>
  <c r="S98" i="4" s="1"/>
  <c r="T99" i="4" s="1"/>
  <c r="U100" i="4" s="1"/>
  <c r="V101" i="4" s="1"/>
  <c r="W102" i="4" s="1"/>
  <c r="X103" i="4" s="1"/>
  <c r="Y104" i="4" s="1"/>
  <c r="Z105" i="4" s="1"/>
  <c r="D97" i="4"/>
  <c r="E98" i="4" s="1"/>
  <c r="F99" i="4" s="1"/>
  <c r="G100" i="4" s="1"/>
  <c r="H101" i="4" s="1"/>
  <c r="I102" i="4" s="1"/>
  <c r="J103" i="4" s="1"/>
  <c r="K104" i="4" s="1"/>
  <c r="L105" i="4" s="1"/>
  <c r="M106" i="4" s="1"/>
  <c r="N107" i="4" s="1"/>
  <c r="O108" i="4" s="1"/>
  <c r="P109" i="4" s="1"/>
  <c r="C97" i="4"/>
  <c r="Q97" i="4" l="1"/>
  <c r="R98" i="4" s="1"/>
  <c r="S99" i="4" s="1"/>
  <c r="T100" i="4" s="1"/>
  <c r="U101" i="4" s="1"/>
  <c r="V102" i="4" s="1"/>
  <c r="W103" i="4" s="1"/>
  <c r="X104" i="4" s="1"/>
  <c r="Y105" i="4" s="1"/>
  <c r="Z106" i="4" s="1"/>
  <c r="D98" i="4"/>
  <c r="E99" i="4" s="1"/>
  <c r="F100" i="4" s="1"/>
  <c r="G101" i="4" s="1"/>
  <c r="H102" i="4" s="1"/>
  <c r="I103" i="4" s="1"/>
  <c r="J104" i="4" s="1"/>
  <c r="K105" i="4" s="1"/>
  <c r="L106" i="4" s="1"/>
  <c r="M107" i="4" s="1"/>
  <c r="N108" i="4" s="1"/>
  <c r="O109" i="4" s="1"/>
  <c r="P110" i="4" s="1"/>
  <c r="C98" i="4"/>
  <c r="Q98" i="4" l="1"/>
  <c r="R99" i="4" s="1"/>
  <c r="S100" i="4" s="1"/>
  <c r="T101" i="4" s="1"/>
  <c r="U102" i="4" s="1"/>
  <c r="V103" i="4" s="1"/>
  <c r="W104" i="4" s="1"/>
  <c r="X105" i="4" s="1"/>
  <c r="Y106" i="4" s="1"/>
  <c r="Z107" i="4" s="1"/>
  <c r="D99" i="4"/>
  <c r="E100" i="4" s="1"/>
  <c r="F101" i="4" s="1"/>
  <c r="G102" i="4" s="1"/>
  <c r="H103" i="4" s="1"/>
  <c r="I104" i="4" s="1"/>
  <c r="J105" i="4" s="1"/>
  <c r="K106" i="4" s="1"/>
  <c r="L107" i="4" s="1"/>
  <c r="M108" i="4" s="1"/>
  <c r="N109" i="4" s="1"/>
  <c r="O110" i="4" s="1"/>
  <c r="P111" i="4" s="1"/>
  <c r="C99" i="4"/>
  <c r="Q99" i="4" l="1"/>
  <c r="R100" i="4" s="1"/>
  <c r="S101" i="4" s="1"/>
  <c r="T102" i="4" s="1"/>
  <c r="U103" i="4" s="1"/>
  <c r="V104" i="4" s="1"/>
  <c r="W105" i="4" s="1"/>
  <c r="X106" i="4" s="1"/>
  <c r="Y107" i="4" s="1"/>
  <c r="Z108" i="4" s="1"/>
  <c r="D100" i="4"/>
  <c r="E101" i="4" s="1"/>
  <c r="F102" i="4" s="1"/>
  <c r="G103" i="4" s="1"/>
  <c r="H104" i="4" s="1"/>
  <c r="I105" i="4" s="1"/>
  <c r="J106" i="4" s="1"/>
  <c r="K107" i="4" s="1"/>
  <c r="L108" i="4" s="1"/>
  <c r="M109" i="4" s="1"/>
  <c r="N110" i="4" s="1"/>
  <c r="O111" i="4" s="1"/>
  <c r="P112" i="4" s="1"/>
  <c r="C100" i="4"/>
  <c r="Q100" i="4" l="1"/>
  <c r="R101" i="4" s="1"/>
  <c r="S102" i="4" s="1"/>
  <c r="T103" i="4" s="1"/>
  <c r="U104" i="4" s="1"/>
  <c r="V105" i="4" s="1"/>
  <c r="W106" i="4" s="1"/>
  <c r="X107" i="4" s="1"/>
  <c r="Y108" i="4" s="1"/>
  <c r="Z109" i="4" s="1"/>
  <c r="D101" i="4"/>
  <c r="E102" i="4" s="1"/>
  <c r="F103" i="4" s="1"/>
  <c r="G104" i="4" s="1"/>
  <c r="H105" i="4" s="1"/>
  <c r="I106" i="4" s="1"/>
  <c r="J107" i="4" s="1"/>
  <c r="K108" i="4" s="1"/>
  <c r="L109" i="4" s="1"/>
  <c r="M110" i="4" s="1"/>
  <c r="N111" i="4" s="1"/>
  <c r="O112" i="4" s="1"/>
  <c r="P113" i="4" s="1"/>
  <c r="C101" i="4"/>
  <c r="Q101" i="4" l="1"/>
  <c r="R102" i="4" s="1"/>
  <c r="S103" i="4" s="1"/>
  <c r="T104" i="4" s="1"/>
  <c r="U105" i="4" s="1"/>
  <c r="V106" i="4" s="1"/>
  <c r="W107" i="4" s="1"/>
  <c r="X108" i="4" s="1"/>
  <c r="Y109" i="4" s="1"/>
  <c r="Z110" i="4" s="1"/>
  <c r="D102" i="4"/>
  <c r="E103" i="4" s="1"/>
  <c r="F104" i="4" s="1"/>
  <c r="G105" i="4" s="1"/>
  <c r="H106" i="4" s="1"/>
  <c r="I107" i="4" s="1"/>
  <c r="J108" i="4" s="1"/>
  <c r="K109" i="4" s="1"/>
  <c r="L110" i="4" s="1"/>
  <c r="M111" i="4" s="1"/>
  <c r="N112" i="4" s="1"/>
  <c r="O113" i="4" s="1"/>
  <c r="P114" i="4" s="1"/>
  <c r="C102" i="4"/>
  <c r="Q102" i="4" l="1"/>
  <c r="R103" i="4" s="1"/>
  <c r="S104" i="4" s="1"/>
  <c r="T105" i="4" s="1"/>
  <c r="U106" i="4" s="1"/>
  <c r="V107" i="4" s="1"/>
  <c r="W108" i="4" s="1"/>
  <c r="X109" i="4" s="1"/>
  <c r="Y110" i="4" s="1"/>
  <c r="Z111" i="4" s="1"/>
  <c r="D103" i="4"/>
  <c r="E104" i="4" s="1"/>
  <c r="F105" i="4" s="1"/>
  <c r="G106" i="4" s="1"/>
  <c r="H107" i="4" s="1"/>
  <c r="I108" i="4" s="1"/>
  <c r="J109" i="4" s="1"/>
  <c r="K110" i="4" s="1"/>
  <c r="L111" i="4" s="1"/>
  <c r="M112" i="4" s="1"/>
  <c r="N113" i="4" s="1"/>
  <c r="O114" i="4" s="1"/>
  <c r="P115" i="4" s="1"/>
  <c r="C103" i="4"/>
  <c r="Q103" i="4" l="1"/>
  <c r="R104" i="4" s="1"/>
  <c r="S105" i="4" s="1"/>
  <c r="T106" i="4" s="1"/>
  <c r="U107" i="4" s="1"/>
  <c r="V108" i="4" s="1"/>
  <c r="W109" i="4" s="1"/>
  <c r="X110" i="4" s="1"/>
  <c r="Y111" i="4" s="1"/>
  <c r="Z112" i="4" s="1"/>
  <c r="D104" i="4"/>
  <c r="E105" i="4" s="1"/>
  <c r="F106" i="4" s="1"/>
  <c r="G107" i="4" s="1"/>
  <c r="H108" i="4" s="1"/>
  <c r="I109" i="4" s="1"/>
  <c r="J110" i="4" s="1"/>
  <c r="K111" i="4" s="1"/>
  <c r="L112" i="4" s="1"/>
  <c r="M113" i="4" s="1"/>
  <c r="N114" i="4" s="1"/>
  <c r="O115" i="4" s="1"/>
  <c r="P116" i="4" s="1"/>
  <c r="C104" i="4"/>
  <c r="Q104" i="4" l="1"/>
  <c r="D105" i="4"/>
  <c r="E106" i="4" s="1"/>
  <c r="F107" i="4" s="1"/>
  <c r="G108" i="4" s="1"/>
  <c r="H109" i="4" s="1"/>
  <c r="I110" i="4" s="1"/>
  <c r="J111" i="4" s="1"/>
  <c r="K112" i="4" s="1"/>
  <c r="L113" i="4" s="1"/>
  <c r="M114" i="4" s="1"/>
  <c r="N115" i="4" s="1"/>
  <c r="O116" i="4" s="1"/>
  <c r="P117" i="4" s="1"/>
  <c r="C105" i="4"/>
  <c r="R105" i="4" l="1"/>
  <c r="S106" i="4" s="1"/>
  <c r="T107" i="4" s="1"/>
  <c r="U108" i="4" s="1"/>
  <c r="V109" i="4" s="1"/>
  <c r="W110" i="4" s="1"/>
  <c r="X111" i="4" s="1"/>
  <c r="Y112" i="4" s="1"/>
  <c r="Z113" i="4" s="1"/>
  <c r="Q105" i="4"/>
  <c r="R106" i="4" s="1"/>
  <c r="S107" i="4" s="1"/>
  <c r="T108" i="4" s="1"/>
  <c r="U109" i="4" s="1"/>
  <c r="V110" i="4" s="1"/>
  <c r="W111" i="4" s="1"/>
  <c r="X112" i="4" s="1"/>
  <c r="Y113" i="4" s="1"/>
  <c r="Z114" i="4" s="1"/>
  <c r="D106" i="4"/>
  <c r="E107" i="4" s="1"/>
  <c r="F108" i="4" s="1"/>
  <c r="G109" i="4" s="1"/>
  <c r="H110" i="4" s="1"/>
  <c r="I111" i="4" s="1"/>
  <c r="J112" i="4" s="1"/>
  <c r="K113" i="4" s="1"/>
  <c r="L114" i="4" s="1"/>
  <c r="M115" i="4" s="1"/>
  <c r="N116" i="4" s="1"/>
  <c r="O117" i="4" s="1"/>
  <c r="P118" i="4" s="1"/>
  <c r="C106" i="4"/>
  <c r="D107" i="4" l="1"/>
  <c r="E108" i="4" s="1"/>
  <c r="F109" i="4" s="1"/>
  <c r="G110" i="4" s="1"/>
  <c r="H111" i="4" s="1"/>
  <c r="I112" i="4" s="1"/>
  <c r="J113" i="4" s="1"/>
  <c r="K114" i="4" s="1"/>
  <c r="L115" i="4" s="1"/>
  <c r="M116" i="4" s="1"/>
  <c r="N117" i="4" s="1"/>
  <c r="O118" i="4" s="1"/>
  <c r="P119" i="4" s="1"/>
  <c r="Q106" i="4"/>
  <c r="C107" i="4"/>
  <c r="R107" i="4" l="1"/>
  <c r="S108" i="4" s="1"/>
  <c r="T109" i="4" s="1"/>
  <c r="U110" i="4" s="1"/>
  <c r="V111" i="4" s="1"/>
  <c r="W112" i="4" s="1"/>
  <c r="X113" i="4" s="1"/>
  <c r="Y114" i="4" s="1"/>
  <c r="Z115" i="4" s="1"/>
  <c r="D108" i="4"/>
  <c r="E109" i="4" s="1"/>
  <c r="F110" i="4" s="1"/>
  <c r="G111" i="4" s="1"/>
  <c r="H112" i="4" s="1"/>
  <c r="I113" i="4" s="1"/>
  <c r="J114" i="4" s="1"/>
  <c r="K115" i="4" s="1"/>
  <c r="L116" i="4" s="1"/>
  <c r="M117" i="4" s="1"/>
  <c r="N118" i="4" s="1"/>
  <c r="O119" i="4" s="1"/>
  <c r="P120" i="4" s="1"/>
  <c r="Q107" i="4"/>
  <c r="R108" i="4" s="1"/>
  <c r="S109" i="4" s="1"/>
  <c r="T110" i="4" s="1"/>
  <c r="U111" i="4" s="1"/>
  <c r="V112" i="4" s="1"/>
  <c r="W113" i="4" s="1"/>
  <c r="X114" i="4" s="1"/>
  <c r="Y115" i="4" s="1"/>
  <c r="Z116" i="4" s="1"/>
  <c r="C108" i="4"/>
  <c r="D109" i="4" l="1"/>
  <c r="E110" i="4" s="1"/>
  <c r="F111" i="4" s="1"/>
  <c r="G112" i="4" s="1"/>
  <c r="H113" i="4" s="1"/>
  <c r="I114" i="4" s="1"/>
  <c r="J115" i="4" s="1"/>
  <c r="K116" i="4" s="1"/>
  <c r="L117" i="4" s="1"/>
  <c r="M118" i="4" s="1"/>
  <c r="N119" i="4" s="1"/>
  <c r="O120" i="4" s="1"/>
  <c r="P121" i="4" s="1"/>
  <c r="Q108" i="4"/>
  <c r="C109" i="4"/>
  <c r="R109" i="4" l="1"/>
  <c r="S110" i="4" s="1"/>
  <c r="T111" i="4" s="1"/>
  <c r="U112" i="4" s="1"/>
  <c r="V113" i="4" s="1"/>
  <c r="W114" i="4" s="1"/>
  <c r="X115" i="4" s="1"/>
  <c r="Y116" i="4" s="1"/>
  <c r="Z117" i="4" s="1"/>
  <c r="D110" i="4"/>
  <c r="E111" i="4" s="1"/>
  <c r="F112" i="4" s="1"/>
  <c r="G113" i="4" s="1"/>
  <c r="H114" i="4" s="1"/>
  <c r="I115" i="4" s="1"/>
  <c r="J116" i="4" s="1"/>
  <c r="K117" i="4" s="1"/>
  <c r="L118" i="4" s="1"/>
  <c r="M119" i="4" s="1"/>
  <c r="N120" i="4" s="1"/>
  <c r="O121" i="4" s="1"/>
  <c r="P122" i="4" s="1"/>
  <c r="Q109" i="4"/>
  <c r="R110" i="4" s="1"/>
  <c r="S111" i="4" s="1"/>
  <c r="T112" i="4" s="1"/>
  <c r="U113" i="4" s="1"/>
  <c r="V114" i="4" s="1"/>
  <c r="W115" i="4" s="1"/>
  <c r="X116" i="4" s="1"/>
  <c r="Y117" i="4" s="1"/>
  <c r="Z118" i="4" s="1"/>
  <c r="C110" i="4"/>
  <c r="D111" i="4" l="1"/>
  <c r="E112" i="4" s="1"/>
  <c r="F113" i="4" s="1"/>
  <c r="G114" i="4" s="1"/>
  <c r="H115" i="4" s="1"/>
  <c r="I116" i="4" s="1"/>
  <c r="J117" i="4" s="1"/>
  <c r="K118" i="4" s="1"/>
  <c r="L119" i="4" s="1"/>
  <c r="M120" i="4" s="1"/>
  <c r="N121" i="4" s="1"/>
  <c r="O122" i="4" s="1"/>
  <c r="P123" i="4" s="1"/>
  <c r="Q110" i="4"/>
  <c r="R111" i="4" s="1"/>
  <c r="C111" i="4"/>
  <c r="S112" i="4" l="1"/>
  <c r="T113" i="4" s="1"/>
  <c r="U114" i="4" s="1"/>
  <c r="V115" i="4" s="1"/>
  <c r="W116" i="4" s="1"/>
  <c r="X117" i="4" s="1"/>
  <c r="Y118" i="4" s="1"/>
  <c r="Z119" i="4" s="1"/>
  <c r="I29" i="2"/>
  <c r="D112" i="4"/>
  <c r="E113" i="4" s="1"/>
  <c r="F114" i="4" s="1"/>
  <c r="G115" i="4" s="1"/>
  <c r="H116" i="4" s="1"/>
  <c r="I117" i="4" s="1"/>
  <c r="J118" i="4" s="1"/>
  <c r="K119" i="4" s="1"/>
  <c r="L120" i="4" s="1"/>
  <c r="M121" i="4" s="1"/>
  <c r="N122" i="4" s="1"/>
  <c r="O123" i="4" s="1"/>
  <c r="P124" i="4" s="1"/>
  <c r="Q111" i="4"/>
  <c r="R112" i="4" s="1"/>
  <c r="S113" i="4" s="1"/>
  <c r="T114" i="4" s="1"/>
  <c r="U115" i="4" s="1"/>
  <c r="V116" i="4" s="1"/>
  <c r="W117" i="4" s="1"/>
  <c r="X118" i="4" s="1"/>
  <c r="Y119" i="4" s="1"/>
  <c r="Z120" i="4" s="1"/>
  <c r="C112" i="4"/>
  <c r="D113" i="4" l="1"/>
  <c r="E114" i="4" s="1"/>
  <c r="F115" i="4" s="1"/>
  <c r="G116" i="4" s="1"/>
  <c r="H117" i="4" s="1"/>
  <c r="I118" i="4" s="1"/>
  <c r="J119" i="4" s="1"/>
  <c r="K120" i="4" s="1"/>
  <c r="L121" i="4" s="1"/>
  <c r="M122" i="4" s="1"/>
  <c r="N123" i="4" s="1"/>
  <c r="O124" i="4" s="1"/>
  <c r="P125" i="4" s="1"/>
  <c r="Q112" i="4"/>
  <c r="R113" i="4" s="1"/>
  <c r="S114" i="4" s="1"/>
  <c r="T115" i="4" s="1"/>
  <c r="U116" i="4" s="1"/>
  <c r="V117" i="4" s="1"/>
  <c r="W118" i="4" s="1"/>
  <c r="X119" i="4" s="1"/>
  <c r="Y120" i="4" s="1"/>
  <c r="Z121" i="4" s="1"/>
  <c r="C113" i="4"/>
  <c r="K29" i="2"/>
  <c r="F5" i="2"/>
  <c r="I30" i="2" l="1"/>
  <c r="K30" i="2" s="1"/>
  <c r="K36" i="2" s="1"/>
  <c r="K39" i="2" s="1"/>
  <c r="D114" i="4"/>
  <c r="E115" i="4" s="1"/>
  <c r="F116" i="4" s="1"/>
  <c r="G117" i="4" s="1"/>
  <c r="H118" i="4" s="1"/>
  <c r="I119" i="4" s="1"/>
  <c r="J120" i="4" s="1"/>
  <c r="K121" i="4" s="1"/>
  <c r="L122" i="4" s="1"/>
  <c r="M123" i="4" s="1"/>
  <c r="N124" i="4" s="1"/>
  <c r="O125" i="4" s="1"/>
  <c r="P126" i="4" s="1"/>
  <c r="Q113" i="4"/>
  <c r="R114" i="4" s="1"/>
  <c r="S115" i="4" s="1"/>
  <c r="T116" i="4" s="1"/>
  <c r="U117" i="4" s="1"/>
  <c r="V118" i="4" s="1"/>
  <c r="W119" i="4" s="1"/>
  <c r="X120" i="4" s="1"/>
  <c r="Y121" i="4" s="1"/>
  <c r="Z122" i="4" s="1"/>
  <c r="C114" i="4"/>
  <c r="K60" i="2" l="1"/>
  <c r="K62" i="2"/>
  <c r="K58" i="2"/>
  <c r="Q114" i="4"/>
  <c r="R115" i="4" s="1"/>
  <c r="S116" i="4" s="1"/>
  <c r="T117" i="4" s="1"/>
  <c r="U118" i="4" s="1"/>
  <c r="V119" i="4" s="1"/>
  <c r="W120" i="4" s="1"/>
  <c r="X121" i="4" s="1"/>
  <c r="Y122" i="4" s="1"/>
  <c r="Z123" i="4" s="1"/>
  <c r="D115" i="4"/>
  <c r="E116" i="4" s="1"/>
  <c r="F117" i="4" s="1"/>
  <c r="G118" i="4" s="1"/>
  <c r="H119" i="4" s="1"/>
  <c r="I120" i="4" s="1"/>
  <c r="J121" i="4" s="1"/>
  <c r="K122" i="4" s="1"/>
  <c r="L123" i="4" s="1"/>
  <c r="M124" i="4" s="1"/>
  <c r="N125" i="4" s="1"/>
  <c r="O126" i="4" s="1"/>
  <c r="P127" i="4" s="1"/>
  <c r="C115" i="4"/>
  <c r="K63" i="2" l="1"/>
  <c r="K61" i="2"/>
  <c r="D116" i="4"/>
  <c r="E117" i="4" s="1"/>
  <c r="F118" i="4" s="1"/>
  <c r="G119" i="4" s="1"/>
  <c r="H120" i="4" s="1"/>
  <c r="I121" i="4" s="1"/>
  <c r="J122" i="4" s="1"/>
  <c r="K123" i="4" s="1"/>
  <c r="L124" i="4" s="1"/>
  <c r="M125" i="4" s="1"/>
  <c r="N126" i="4" s="1"/>
  <c r="O127" i="4" s="1"/>
  <c r="P128" i="4" s="1"/>
  <c r="Q115" i="4"/>
  <c r="R116" i="4" s="1"/>
  <c r="S117" i="4" s="1"/>
  <c r="T118" i="4" s="1"/>
  <c r="U119" i="4" s="1"/>
  <c r="V120" i="4" s="1"/>
  <c r="W121" i="4" s="1"/>
  <c r="X122" i="4" s="1"/>
  <c r="Y123" i="4" s="1"/>
  <c r="Z124" i="4" s="1"/>
  <c r="C116" i="4"/>
  <c r="D117" i="4" l="1"/>
  <c r="E118" i="4" s="1"/>
  <c r="F119" i="4" s="1"/>
  <c r="G120" i="4" s="1"/>
  <c r="H121" i="4" s="1"/>
  <c r="I122" i="4" s="1"/>
  <c r="J123" i="4" s="1"/>
  <c r="K124" i="4" s="1"/>
  <c r="L125" i="4" s="1"/>
  <c r="M126" i="4" s="1"/>
  <c r="N127" i="4" s="1"/>
  <c r="O128" i="4" s="1"/>
  <c r="P129" i="4" s="1"/>
  <c r="Q116" i="4"/>
  <c r="R117" i="4" s="1"/>
  <c r="S118" i="4" s="1"/>
  <c r="T119" i="4" s="1"/>
  <c r="U120" i="4" s="1"/>
  <c r="V121" i="4" s="1"/>
  <c r="W122" i="4" s="1"/>
  <c r="X123" i="4" s="1"/>
  <c r="Y124" i="4" s="1"/>
  <c r="Z125" i="4" s="1"/>
  <c r="C117" i="4"/>
  <c r="D118" i="4" l="1"/>
  <c r="E119" i="4" s="1"/>
  <c r="F120" i="4" s="1"/>
  <c r="G121" i="4" s="1"/>
  <c r="H122" i="4" s="1"/>
  <c r="I123" i="4" s="1"/>
  <c r="J124" i="4" s="1"/>
  <c r="K125" i="4" s="1"/>
  <c r="L126" i="4" s="1"/>
  <c r="M127" i="4" s="1"/>
  <c r="N128" i="4" s="1"/>
  <c r="O129" i="4" s="1"/>
  <c r="P130" i="4" s="1"/>
  <c r="Q117" i="4"/>
  <c r="R118" i="4" s="1"/>
  <c r="S119" i="4" s="1"/>
  <c r="T120" i="4" s="1"/>
  <c r="U121" i="4" s="1"/>
  <c r="V122" i="4" s="1"/>
  <c r="W123" i="4" s="1"/>
  <c r="X124" i="4" s="1"/>
  <c r="Y125" i="4" s="1"/>
  <c r="Z126" i="4" s="1"/>
  <c r="C118" i="4"/>
  <c r="Q118" i="4" l="1"/>
  <c r="R119" i="4" s="1"/>
  <c r="S120" i="4" s="1"/>
  <c r="T121" i="4" s="1"/>
  <c r="U122" i="4" s="1"/>
  <c r="V123" i="4" s="1"/>
  <c r="W124" i="4" s="1"/>
  <c r="X125" i="4" s="1"/>
  <c r="Y126" i="4" s="1"/>
  <c r="Z127" i="4" s="1"/>
  <c r="D119" i="4"/>
  <c r="E120" i="4" s="1"/>
  <c r="F121" i="4" s="1"/>
  <c r="G122" i="4" s="1"/>
  <c r="H123" i="4" s="1"/>
  <c r="I124" i="4" s="1"/>
  <c r="J125" i="4" s="1"/>
  <c r="K126" i="4" s="1"/>
  <c r="L127" i="4" s="1"/>
  <c r="M128" i="4" s="1"/>
  <c r="N129" i="4" s="1"/>
  <c r="O130" i="4" s="1"/>
  <c r="P131" i="4" s="1"/>
  <c r="C119" i="4"/>
  <c r="Q119" i="4" l="1"/>
  <c r="R120" i="4" s="1"/>
  <c r="S121" i="4" s="1"/>
  <c r="T122" i="4" s="1"/>
  <c r="U123" i="4" s="1"/>
  <c r="V124" i="4" s="1"/>
  <c r="W125" i="4" s="1"/>
  <c r="X126" i="4" s="1"/>
  <c r="Y127" i="4" s="1"/>
  <c r="Z128" i="4" s="1"/>
  <c r="D120" i="4"/>
  <c r="E121" i="4" s="1"/>
  <c r="F122" i="4" s="1"/>
  <c r="G123" i="4" s="1"/>
  <c r="H124" i="4" s="1"/>
  <c r="I125" i="4" s="1"/>
  <c r="J126" i="4" s="1"/>
  <c r="K127" i="4" s="1"/>
  <c r="L128" i="4" s="1"/>
  <c r="M129" i="4" s="1"/>
  <c r="N130" i="4" s="1"/>
  <c r="O131" i="4" s="1"/>
  <c r="P132" i="4" s="1"/>
  <c r="C120" i="4"/>
  <c r="Q120" i="4" l="1"/>
  <c r="R121" i="4" s="1"/>
  <c r="S122" i="4" s="1"/>
  <c r="T123" i="4" s="1"/>
  <c r="U124" i="4" s="1"/>
  <c r="V125" i="4" s="1"/>
  <c r="W126" i="4" s="1"/>
  <c r="X127" i="4" s="1"/>
  <c r="Y128" i="4" s="1"/>
  <c r="Z129" i="4" s="1"/>
  <c r="D121" i="4"/>
  <c r="E122" i="4" s="1"/>
  <c r="F123" i="4" s="1"/>
  <c r="G124" i="4" s="1"/>
  <c r="H125" i="4" s="1"/>
  <c r="I126" i="4" s="1"/>
  <c r="J127" i="4" s="1"/>
  <c r="K128" i="4" s="1"/>
  <c r="L129" i="4" s="1"/>
  <c r="M130" i="4" s="1"/>
  <c r="N131" i="4" s="1"/>
  <c r="O132" i="4" s="1"/>
  <c r="P133" i="4" s="1"/>
  <c r="C121" i="4"/>
  <c r="Q121" i="4" l="1"/>
  <c r="R122" i="4" s="1"/>
  <c r="S123" i="4" s="1"/>
  <c r="T124" i="4" s="1"/>
  <c r="U125" i="4" s="1"/>
  <c r="V126" i="4" s="1"/>
  <c r="W127" i="4" s="1"/>
  <c r="X128" i="4" s="1"/>
  <c r="Y129" i="4" s="1"/>
  <c r="Z130" i="4" s="1"/>
  <c r="D122" i="4"/>
  <c r="E123" i="4" s="1"/>
  <c r="F124" i="4" s="1"/>
  <c r="G125" i="4" s="1"/>
  <c r="H126" i="4" s="1"/>
  <c r="I127" i="4" s="1"/>
  <c r="J128" i="4" s="1"/>
  <c r="K129" i="4" s="1"/>
  <c r="L130" i="4" s="1"/>
  <c r="M131" i="4" s="1"/>
  <c r="N132" i="4" s="1"/>
  <c r="O133" i="4" s="1"/>
  <c r="P134" i="4" s="1"/>
  <c r="C122" i="4"/>
  <c r="D123" i="4" l="1"/>
  <c r="E124" i="4" s="1"/>
  <c r="F125" i="4" s="1"/>
  <c r="G126" i="4" s="1"/>
  <c r="H127" i="4" s="1"/>
  <c r="I128" i="4" s="1"/>
  <c r="J129" i="4" s="1"/>
  <c r="K130" i="4" s="1"/>
  <c r="L131" i="4" s="1"/>
  <c r="M132" i="4" s="1"/>
  <c r="N133" i="4" s="1"/>
  <c r="O134" i="4" s="1"/>
  <c r="P135" i="4" s="1"/>
  <c r="Q122" i="4"/>
  <c r="R123" i="4" s="1"/>
  <c r="S124" i="4" s="1"/>
  <c r="T125" i="4" s="1"/>
  <c r="U126" i="4" s="1"/>
  <c r="V127" i="4" s="1"/>
  <c r="W128" i="4" s="1"/>
  <c r="X129" i="4" s="1"/>
  <c r="Y130" i="4" s="1"/>
  <c r="Z131" i="4" s="1"/>
  <c r="C123" i="4"/>
  <c r="Q123" i="4" l="1"/>
  <c r="R124" i="4" s="1"/>
  <c r="S125" i="4" s="1"/>
  <c r="T126" i="4" s="1"/>
  <c r="U127" i="4" s="1"/>
  <c r="V128" i="4" s="1"/>
  <c r="W129" i="4" s="1"/>
  <c r="X130" i="4" s="1"/>
  <c r="Y131" i="4" s="1"/>
  <c r="Z132" i="4" s="1"/>
  <c r="D124" i="4"/>
  <c r="E125" i="4" s="1"/>
  <c r="F126" i="4" s="1"/>
  <c r="G127" i="4" s="1"/>
  <c r="H128" i="4" s="1"/>
  <c r="I129" i="4" s="1"/>
  <c r="J130" i="4" s="1"/>
  <c r="K131" i="4" s="1"/>
  <c r="L132" i="4" s="1"/>
  <c r="M133" i="4" s="1"/>
  <c r="N134" i="4" s="1"/>
  <c r="O135" i="4" s="1"/>
  <c r="P136" i="4" s="1"/>
  <c r="C124" i="4"/>
  <c r="D125" i="4" l="1"/>
  <c r="E126" i="4" s="1"/>
  <c r="F127" i="4" s="1"/>
  <c r="G128" i="4" s="1"/>
  <c r="H129" i="4" s="1"/>
  <c r="I130" i="4" s="1"/>
  <c r="J131" i="4" s="1"/>
  <c r="K132" i="4" s="1"/>
  <c r="L133" i="4" s="1"/>
  <c r="M134" i="4" s="1"/>
  <c r="N135" i="4" s="1"/>
  <c r="O136" i="4" s="1"/>
  <c r="P137" i="4" s="1"/>
  <c r="Q124" i="4"/>
  <c r="R125" i="4" s="1"/>
  <c r="S126" i="4" s="1"/>
  <c r="T127" i="4" s="1"/>
  <c r="U128" i="4" s="1"/>
  <c r="V129" i="4" s="1"/>
  <c r="W130" i="4" s="1"/>
  <c r="X131" i="4" s="1"/>
  <c r="Y132" i="4" s="1"/>
  <c r="Z133" i="4" s="1"/>
  <c r="C125" i="4"/>
  <c r="Q125" i="4" l="1"/>
  <c r="R126" i="4" s="1"/>
  <c r="S127" i="4" s="1"/>
  <c r="T128" i="4" s="1"/>
  <c r="U129" i="4" s="1"/>
  <c r="V130" i="4" s="1"/>
  <c r="W131" i="4" s="1"/>
  <c r="X132" i="4" s="1"/>
  <c r="Y133" i="4" s="1"/>
  <c r="Z134" i="4" s="1"/>
  <c r="D126" i="4"/>
  <c r="E127" i="4" s="1"/>
  <c r="F128" i="4" s="1"/>
  <c r="G129" i="4" s="1"/>
  <c r="H130" i="4" s="1"/>
  <c r="I131" i="4" s="1"/>
  <c r="J132" i="4" s="1"/>
  <c r="K133" i="4" s="1"/>
  <c r="L134" i="4" s="1"/>
  <c r="M135" i="4" s="1"/>
  <c r="N136" i="4" s="1"/>
  <c r="O137" i="4" s="1"/>
  <c r="P138" i="4" s="1"/>
  <c r="C126" i="4"/>
  <c r="D127" i="4" l="1"/>
  <c r="E128" i="4" s="1"/>
  <c r="F129" i="4" s="1"/>
  <c r="G130" i="4" s="1"/>
  <c r="H131" i="4" s="1"/>
  <c r="I132" i="4" s="1"/>
  <c r="J133" i="4" s="1"/>
  <c r="K134" i="4" s="1"/>
  <c r="L135" i="4" s="1"/>
  <c r="M136" i="4" s="1"/>
  <c r="N137" i="4" s="1"/>
  <c r="O138" i="4" s="1"/>
  <c r="P139" i="4" s="1"/>
  <c r="Q126" i="4"/>
  <c r="R127" i="4" s="1"/>
  <c r="S128" i="4" s="1"/>
  <c r="T129" i="4" s="1"/>
  <c r="U130" i="4" s="1"/>
  <c r="V131" i="4" s="1"/>
  <c r="W132" i="4" s="1"/>
  <c r="X133" i="4" s="1"/>
  <c r="Y134" i="4" s="1"/>
  <c r="Z135" i="4" s="1"/>
  <c r="C127" i="4"/>
  <c r="Q127" i="4" l="1"/>
  <c r="R128" i="4" s="1"/>
  <c r="S129" i="4" s="1"/>
  <c r="T130" i="4" s="1"/>
  <c r="U131" i="4" s="1"/>
  <c r="V132" i="4" s="1"/>
  <c r="W133" i="4" s="1"/>
  <c r="X134" i="4" s="1"/>
  <c r="Y135" i="4" s="1"/>
  <c r="Z136" i="4" s="1"/>
  <c r="D128" i="4"/>
  <c r="E129" i="4" s="1"/>
  <c r="F130" i="4" s="1"/>
  <c r="G131" i="4" s="1"/>
  <c r="H132" i="4" s="1"/>
  <c r="I133" i="4" s="1"/>
  <c r="J134" i="4" s="1"/>
  <c r="K135" i="4" s="1"/>
  <c r="L136" i="4" s="1"/>
  <c r="M137" i="4" s="1"/>
  <c r="N138" i="4" s="1"/>
  <c r="O139" i="4" s="1"/>
  <c r="P140" i="4" s="1"/>
  <c r="C128" i="4"/>
  <c r="Q128" i="4" l="1"/>
  <c r="R129" i="4" s="1"/>
  <c r="S130" i="4" s="1"/>
  <c r="T131" i="4" s="1"/>
  <c r="U132" i="4" s="1"/>
  <c r="V133" i="4" s="1"/>
  <c r="W134" i="4" s="1"/>
  <c r="X135" i="4" s="1"/>
  <c r="Y136" i="4" s="1"/>
  <c r="Z137" i="4" s="1"/>
  <c r="D129" i="4"/>
  <c r="E130" i="4" s="1"/>
  <c r="F131" i="4" s="1"/>
  <c r="G132" i="4" s="1"/>
  <c r="H133" i="4" s="1"/>
  <c r="I134" i="4" s="1"/>
  <c r="J135" i="4" s="1"/>
  <c r="K136" i="4" s="1"/>
  <c r="L137" i="4" s="1"/>
  <c r="M138" i="4" s="1"/>
  <c r="N139" i="4" s="1"/>
  <c r="O140" i="4" s="1"/>
  <c r="P141" i="4" s="1"/>
  <c r="C129" i="4"/>
  <c r="D130" i="4" l="1"/>
  <c r="E131" i="4" s="1"/>
  <c r="F132" i="4" s="1"/>
  <c r="G133" i="4" s="1"/>
  <c r="H134" i="4" s="1"/>
  <c r="I135" i="4" s="1"/>
  <c r="J136" i="4" s="1"/>
  <c r="K137" i="4" s="1"/>
  <c r="L138" i="4" s="1"/>
  <c r="M139" i="4" s="1"/>
  <c r="N140" i="4" s="1"/>
  <c r="O141" i="4" s="1"/>
  <c r="P142" i="4" s="1"/>
  <c r="Q129" i="4"/>
  <c r="R130" i="4" s="1"/>
  <c r="S131" i="4" s="1"/>
  <c r="T132" i="4" s="1"/>
  <c r="U133" i="4" s="1"/>
  <c r="V134" i="4" s="1"/>
  <c r="W135" i="4" s="1"/>
  <c r="X136" i="4" s="1"/>
  <c r="Y137" i="4" s="1"/>
  <c r="Z138" i="4" s="1"/>
  <c r="C130" i="4"/>
  <c r="D131" i="4" l="1"/>
  <c r="E132" i="4" s="1"/>
  <c r="F133" i="4" s="1"/>
  <c r="G134" i="4" s="1"/>
  <c r="H135" i="4" s="1"/>
  <c r="I136" i="4" s="1"/>
  <c r="J137" i="4" s="1"/>
  <c r="K138" i="4" s="1"/>
  <c r="L139" i="4" s="1"/>
  <c r="M140" i="4" s="1"/>
  <c r="N141" i="4" s="1"/>
  <c r="O142" i="4" s="1"/>
  <c r="P143" i="4" s="1"/>
  <c r="Q130" i="4"/>
  <c r="R131" i="4" s="1"/>
  <c r="S132" i="4" s="1"/>
  <c r="T133" i="4" s="1"/>
  <c r="U134" i="4" s="1"/>
  <c r="V135" i="4" s="1"/>
  <c r="W136" i="4" s="1"/>
  <c r="X137" i="4" s="1"/>
  <c r="Y138" i="4" s="1"/>
  <c r="Z139" i="4" s="1"/>
  <c r="C131" i="4"/>
  <c r="Q131" i="4" l="1"/>
  <c r="R132" i="4" s="1"/>
  <c r="S133" i="4" s="1"/>
  <c r="T134" i="4" s="1"/>
  <c r="U135" i="4" s="1"/>
  <c r="V136" i="4" s="1"/>
  <c r="W137" i="4" s="1"/>
  <c r="X138" i="4" s="1"/>
  <c r="Y139" i="4" s="1"/>
  <c r="Z140" i="4" s="1"/>
  <c r="D132" i="4"/>
  <c r="E133" i="4" s="1"/>
  <c r="F134" i="4" s="1"/>
  <c r="G135" i="4" s="1"/>
  <c r="H136" i="4" s="1"/>
  <c r="I137" i="4" s="1"/>
  <c r="J138" i="4" s="1"/>
  <c r="K139" i="4" s="1"/>
  <c r="L140" i="4" s="1"/>
  <c r="M141" i="4" s="1"/>
  <c r="N142" i="4" s="1"/>
  <c r="O143" i="4" s="1"/>
  <c r="P144" i="4" s="1"/>
  <c r="C132" i="4"/>
  <c r="Q132" i="4" l="1"/>
  <c r="R133" i="4" s="1"/>
  <c r="S134" i="4" s="1"/>
  <c r="T135" i="4" s="1"/>
  <c r="U136" i="4" s="1"/>
  <c r="V137" i="4" s="1"/>
  <c r="W138" i="4" s="1"/>
  <c r="X139" i="4" s="1"/>
  <c r="Y140" i="4" s="1"/>
  <c r="Z141" i="4" s="1"/>
  <c r="D133" i="4"/>
  <c r="E134" i="4" s="1"/>
  <c r="F135" i="4" s="1"/>
  <c r="G136" i="4" s="1"/>
  <c r="H137" i="4" s="1"/>
  <c r="I138" i="4" s="1"/>
  <c r="J139" i="4" s="1"/>
  <c r="K140" i="4" s="1"/>
  <c r="L141" i="4" s="1"/>
  <c r="M142" i="4" s="1"/>
  <c r="N143" i="4" s="1"/>
  <c r="O144" i="4" s="1"/>
  <c r="P145" i="4" s="1"/>
  <c r="C133" i="4"/>
  <c r="D134" i="4" l="1"/>
  <c r="E135" i="4" s="1"/>
  <c r="F136" i="4" s="1"/>
  <c r="G137" i="4" s="1"/>
  <c r="H138" i="4" s="1"/>
  <c r="I139" i="4" s="1"/>
  <c r="J140" i="4" s="1"/>
  <c r="K141" i="4" s="1"/>
  <c r="L142" i="4" s="1"/>
  <c r="M143" i="4" s="1"/>
  <c r="N144" i="4" s="1"/>
  <c r="O145" i="4" s="1"/>
  <c r="P146" i="4" s="1"/>
  <c r="Q133" i="4"/>
  <c r="R134" i="4" s="1"/>
  <c r="S135" i="4" s="1"/>
  <c r="T136" i="4" s="1"/>
  <c r="U137" i="4" s="1"/>
  <c r="V138" i="4" s="1"/>
  <c r="W139" i="4" s="1"/>
  <c r="X140" i="4" s="1"/>
  <c r="Y141" i="4" s="1"/>
  <c r="Z142" i="4" s="1"/>
  <c r="C134" i="4"/>
  <c r="D135" i="4" l="1"/>
  <c r="E136" i="4" s="1"/>
  <c r="F137" i="4" s="1"/>
  <c r="G138" i="4" s="1"/>
  <c r="H139" i="4" s="1"/>
  <c r="I140" i="4" s="1"/>
  <c r="J141" i="4" s="1"/>
  <c r="K142" i="4" s="1"/>
  <c r="L143" i="4" s="1"/>
  <c r="M144" i="4" s="1"/>
  <c r="N145" i="4" s="1"/>
  <c r="O146" i="4" s="1"/>
  <c r="P147" i="4" s="1"/>
  <c r="Q134" i="4"/>
  <c r="R135" i="4" s="1"/>
  <c r="S136" i="4" s="1"/>
  <c r="T137" i="4" s="1"/>
  <c r="U138" i="4" s="1"/>
  <c r="V139" i="4" s="1"/>
  <c r="W140" i="4" s="1"/>
  <c r="X141" i="4" s="1"/>
  <c r="Y142" i="4" s="1"/>
  <c r="Z143" i="4" s="1"/>
  <c r="C135" i="4"/>
  <c r="Q135" i="4" l="1"/>
  <c r="R136" i="4" s="1"/>
  <c r="S137" i="4" s="1"/>
  <c r="T138" i="4" s="1"/>
  <c r="U139" i="4" s="1"/>
  <c r="V140" i="4" s="1"/>
  <c r="W141" i="4" s="1"/>
  <c r="X142" i="4" s="1"/>
  <c r="Y143" i="4" s="1"/>
  <c r="Z144" i="4" s="1"/>
  <c r="D136" i="4"/>
  <c r="E137" i="4" s="1"/>
  <c r="F138" i="4" s="1"/>
  <c r="G139" i="4" s="1"/>
  <c r="H140" i="4" s="1"/>
  <c r="I141" i="4" s="1"/>
  <c r="J142" i="4" s="1"/>
  <c r="K143" i="4" s="1"/>
  <c r="L144" i="4" s="1"/>
  <c r="M145" i="4" s="1"/>
  <c r="N146" i="4" s="1"/>
  <c r="O147" i="4" s="1"/>
  <c r="P148" i="4" s="1"/>
  <c r="C136" i="4"/>
  <c r="Q136" i="4" l="1"/>
  <c r="R137" i="4" s="1"/>
  <c r="S138" i="4" s="1"/>
  <c r="T139" i="4" s="1"/>
  <c r="U140" i="4" s="1"/>
  <c r="V141" i="4" s="1"/>
  <c r="W142" i="4" s="1"/>
  <c r="X143" i="4" s="1"/>
  <c r="Y144" i="4" s="1"/>
  <c r="Z145" i="4" s="1"/>
  <c r="D137" i="4"/>
  <c r="E138" i="4" s="1"/>
  <c r="F139" i="4" s="1"/>
  <c r="G140" i="4" s="1"/>
  <c r="H141" i="4" s="1"/>
  <c r="I142" i="4" s="1"/>
  <c r="J143" i="4" s="1"/>
  <c r="K144" i="4" s="1"/>
  <c r="L145" i="4" s="1"/>
  <c r="M146" i="4" s="1"/>
  <c r="N147" i="4" s="1"/>
  <c r="O148" i="4" s="1"/>
  <c r="P149" i="4" s="1"/>
  <c r="C137" i="4"/>
  <c r="D138" i="4" l="1"/>
  <c r="E139" i="4" s="1"/>
  <c r="F140" i="4" s="1"/>
  <c r="G141" i="4" s="1"/>
  <c r="H142" i="4" s="1"/>
  <c r="I143" i="4" s="1"/>
  <c r="J144" i="4" s="1"/>
  <c r="K145" i="4" s="1"/>
  <c r="L146" i="4" s="1"/>
  <c r="M147" i="4" s="1"/>
  <c r="N148" i="4" s="1"/>
  <c r="O149" i="4" s="1"/>
  <c r="P150" i="4" s="1"/>
  <c r="Q137" i="4"/>
  <c r="R138" i="4" s="1"/>
  <c r="S139" i="4" s="1"/>
  <c r="T140" i="4" s="1"/>
  <c r="U141" i="4" s="1"/>
  <c r="V142" i="4" s="1"/>
  <c r="W143" i="4" s="1"/>
  <c r="X144" i="4" s="1"/>
  <c r="Y145" i="4" s="1"/>
  <c r="Z146" i="4" s="1"/>
  <c r="C138" i="4"/>
  <c r="Q138" i="4" l="1"/>
  <c r="R139" i="4" s="1"/>
  <c r="S140" i="4" s="1"/>
  <c r="T141" i="4" s="1"/>
  <c r="U142" i="4" s="1"/>
  <c r="V143" i="4" s="1"/>
  <c r="W144" i="4" s="1"/>
  <c r="X145" i="4" s="1"/>
  <c r="Y146" i="4" s="1"/>
  <c r="Z147" i="4" s="1"/>
  <c r="D139" i="4"/>
  <c r="E140" i="4" s="1"/>
  <c r="F141" i="4" s="1"/>
  <c r="G142" i="4" s="1"/>
  <c r="H143" i="4" s="1"/>
  <c r="I144" i="4" s="1"/>
  <c r="J145" i="4" s="1"/>
  <c r="K146" i="4" s="1"/>
  <c r="L147" i="4" s="1"/>
  <c r="M148" i="4" s="1"/>
  <c r="N149" i="4" s="1"/>
  <c r="O150" i="4" s="1"/>
  <c r="P151" i="4" s="1"/>
  <c r="C139" i="4"/>
  <c r="Q139" i="4" l="1"/>
  <c r="R140" i="4" s="1"/>
  <c r="S141" i="4" s="1"/>
  <c r="T142" i="4" s="1"/>
  <c r="U143" i="4" s="1"/>
  <c r="V144" i="4" s="1"/>
  <c r="W145" i="4" s="1"/>
  <c r="X146" i="4" s="1"/>
  <c r="Y147" i="4" s="1"/>
  <c r="Z148" i="4" s="1"/>
  <c r="D140" i="4"/>
  <c r="E141" i="4" s="1"/>
  <c r="F142" i="4" s="1"/>
  <c r="G143" i="4" s="1"/>
  <c r="H144" i="4" s="1"/>
  <c r="I145" i="4" s="1"/>
  <c r="J146" i="4" s="1"/>
  <c r="K147" i="4" s="1"/>
  <c r="L148" i="4" s="1"/>
  <c r="M149" i="4" s="1"/>
  <c r="N150" i="4" s="1"/>
  <c r="O151" i="4" s="1"/>
  <c r="P152" i="4" s="1"/>
  <c r="C140" i="4"/>
  <c r="D141" i="4" l="1"/>
  <c r="E142" i="4" s="1"/>
  <c r="F143" i="4" s="1"/>
  <c r="G144" i="4" s="1"/>
  <c r="H145" i="4" s="1"/>
  <c r="I146" i="4" s="1"/>
  <c r="J147" i="4" s="1"/>
  <c r="K148" i="4" s="1"/>
  <c r="L149" i="4" s="1"/>
  <c r="M150" i="4" s="1"/>
  <c r="N151" i="4" s="1"/>
  <c r="O152" i="4" s="1"/>
  <c r="P153" i="4" s="1"/>
  <c r="Q140" i="4"/>
  <c r="R141" i="4" s="1"/>
  <c r="S142" i="4" s="1"/>
  <c r="T143" i="4" s="1"/>
  <c r="U144" i="4" s="1"/>
  <c r="V145" i="4" s="1"/>
  <c r="W146" i="4" s="1"/>
  <c r="X147" i="4" s="1"/>
  <c r="Y148" i="4" s="1"/>
  <c r="Z149" i="4" s="1"/>
  <c r="C141" i="4"/>
  <c r="Q141" i="4" l="1"/>
  <c r="R142" i="4" s="1"/>
  <c r="S143" i="4" s="1"/>
  <c r="T144" i="4" s="1"/>
  <c r="U145" i="4" s="1"/>
  <c r="V146" i="4" s="1"/>
  <c r="W147" i="4" s="1"/>
  <c r="X148" i="4" s="1"/>
  <c r="Y149" i="4" s="1"/>
  <c r="Z150" i="4" s="1"/>
  <c r="D142" i="4"/>
  <c r="E143" i="4" s="1"/>
  <c r="F144" i="4" s="1"/>
  <c r="G145" i="4" s="1"/>
  <c r="H146" i="4" s="1"/>
  <c r="I147" i="4" s="1"/>
  <c r="J148" i="4" s="1"/>
  <c r="K149" i="4" s="1"/>
  <c r="L150" i="4" s="1"/>
  <c r="M151" i="4" s="1"/>
  <c r="N152" i="4" s="1"/>
  <c r="O153" i="4" s="1"/>
  <c r="P154" i="4" s="1"/>
  <c r="C142" i="4"/>
  <c r="Q142" i="4" l="1"/>
  <c r="R143" i="4" s="1"/>
  <c r="S144" i="4" s="1"/>
  <c r="T145" i="4" s="1"/>
  <c r="U146" i="4" s="1"/>
  <c r="V147" i="4" s="1"/>
  <c r="W148" i="4" s="1"/>
  <c r="X149" i="4" s="1"/>
  <c r="Y150" i="4" s="1"/>
  <c r="Z151" i="4" s="1"/>
  <c r="D143" i="4"/>
  <c r="E144" i="4" s="1"/>
  <c r="F145" i="4" s="1"/>
  <c r="G146" i="4" s="1"/>
  <c r="H147" i="4" s="1"/>
  <c r="I148" i="4" s="1"/>
  <c r="J149" i="4" s="1"/>
  <c r="K150" i="4" s="1"/>
  <c r="L151" i="4" s="1"/>
  <c r="M152" i="4" s="1"/>
  <c r="N153" i="4" s="1"/>
  <c r="O154" i="4" s="1"/>
  <c r="P155" i="4" s="1"/>
  <c r="C143" i="4"/>
  <c r="Q143" i="4" l="1"/>
  <c r="R144" i="4" s="1"/>
  <c r="S145" i="4" s="1"/>
  <c r="T146" i="4" s="1"/>
  <c r="U147" i="4" s="1"/>
  <c r="V148" i="4" s="1"/>
  <c r="W149" i="4" s="1"/>
  <c r="X150" i="4" s="1"/>
  <c r="Y151" i="4" s="1"/>
  <c r="Z152" i="4" s="1"/>
  <c r="D144" i="4"/>
  <c r="E145" i="4" s="1"/>
  <c r="F146" i="4" s="1"/>
  <c r="G147" i="4" s="1"/>
  <c r="H148" i="4" s="1"/>
  <c r="I149" i="4" s="1"/>
  <c r="J150" i="4" s="1"/>
  <c r="K151" i="4" s="1"/>
  <c r="L152" i="4" s="1"/>
  <c r="M153" i="4" s="1"/>
  <c r="N154" i="4" s="1"/>
  <c r="O155" i="4" s="1"/>
  <c r="P156" i="4" s="1"/>
  <c r="C144" i="4"/>
  <c r="Q144" i="4" l="1"/>
  <c r="R145" i="4" s="1"/>
  <c r="S146" i="4" s="1"/>
  <c r="T147" i="4" s="1"/>
  <c r="U148" i="4" s="1"/>
  <c r="V149" i="4" s="1"/>
  <c r="W150" i="4" s="1"/>
  <c r="X151" i="4" s="1"/>
  <c r="Y152" i="4" s="1"/>
  <c r="Z153" i="4" s="1"/>
  <c r="D145" i="4"/>
  <c r="E146" i="4" s="1"/>
  <c r="F147" i="4" s="1"/>
  <c r="G148" i="4" s="1"/>
  <c r="H149" i="4" s="1"/>
  <c r="I150" i="4" s="1"/>
  <c r="J151" i="4" s="1"/>
  <c r="K152" i="4" s="1"/>
  <c r="L153" i="4" s="1"/>
  <c r="M154" i="4" s="1"/>
  <c r="N155" i="4" s="1"/>
  <c r="O156" i="4" s="1"/>
  <c r="P157" i="4" s="1"/>
  <c r="C145" i="4"/>
  <c r="Q145" i="4" l="1"/>
  <c r="R146" i="4" s="1"/>
  <c r="S147" i="4" s="1"/>
  <c r="T148" i="4" s="1"/>
  <c r="U149" i="4" s="1"/>
  <c r="V150" i="4" s="1"/>
  <c r="W151" i="4" s="1"/>
  <c r="X152" i="4" s="1"/>
  <c r="Y153" i="4" s="1"/>
  <c r="Z154" i="4" s="1"/>
  <c r="D146" i="4"/>
  <c r="E147" i="4" s="1"/>
  <c r="F148" i="4" s="1"/>
  <c r="G149" i="4" s="1"/>
  <c r="H150" i="4" s="1"/>
  <c r="I151" i="4" s="1"/>
  <c r="J152" i="4" s="1"/>
  <c r="K153" i="4" s="1"/>
  <c r="L154" i="4" s="1"/>
  <c r="M155" i="4" s="1"/>
  <c r="N156" i="4" s="1"/>
  <c r="O157" i="4" s="1"/>
  <c r="P158" i="4" s="1"/>
  <c r="C146" i="4"/>
  <c r="Q146" i="4" l="1"/>
  <c r="R147" i="4" s="1"/>
  <c r="S148" i="4" s="1"/>
  <c r="T149" i="4" s="1"/>
  <c r="U150" i="4" s="1"/>
  <c r="V151" i="4" s="1"/>
  <c r="W152" i="4" s="1"/>
  <c r="X153" i="4" s="1"/>
  <c r="Y154" i="4" s="1"/>
  <c r="Z155" i="4" s="1"/>
  <c r="D147" i="4"/>
  <c r="E148" i="4" s="1"/>
  <c r="F149" i="4" s="1"/>
  <c r="G150" i="4" s="1"/>
  <c r="H151" i="4" s="1"/>
  <c r="I152" i="4" s="1"/>
  <c r="J153" i="4" s="1"/>
  <c r="K154" i="4" s="1"/>
  <c r="L155" i="4" s="1"/>
  <c r="M156" i="4" s="1"/>
  <c r="N157" i="4" s="1"/>
  <c r="O158" i="4" s="1"/>
  <c r="P159" i="4" s="1"/>
  <c r="C147" i="4"/>
  <c r="Q147" i="4" l="1"/>
  <c r="R148" i="4" s="1"/>
  <c r="S149" i="4" s="1"/>
  <c r="T150" i="4" s="1"/>
  <c r="U151" i="4" s="1"/>
  <c r="V152" i="4" s="1"/>
  <c r="W153" i="4" s="1"/>
  <c r="X154" i="4" s="1"/>
  <c r="Y155" i="4" s="1"/>
  <c r="Z156" i="4" s="1"/>
  <c r="D148" i="4"/>
  <c r="E149" i="4" s="1"/>
  <c r="F150" i="4" s="1"/>
  <c r="G151" i="4" s="1"/>
  <c r="H152" i="4" s="1"/>
  <c r="I153" i="4" s="1"/>
  <c r="J154" i="4" s="1"/>
  <c r="K155" i="4" s="1"/>
  <c r="L156" i="4" s="1"/>
  <c r="M157" i="4" s="1"/>
  <c r="N158" i="4" s="1"/>
  <c r="O159" i="4" s="1"/>
  <c r="P160" i="4" s="1"/>
  <c r="C148" i="4"/>
  <c r="Q148" i="4" l="1"/>
  <c r="R149" i="4" s="1"/>
  <c r="S150" i="4" s="1"/>
  <c r="T151" i="4" s="1"/>
  <c r="U152" i="4" s="1"/>
  <c r="V153" i="4" s="1"/>
  <c r="W154" i="4" s="1"/>
  <c r="X155" i="4" s="1"/>
  <c r="Y156" i="4" s="1"/>
  <c r="Z157" i="4" s="1"/>
  <c r="D149" i="4"/>
  <c r="E150" i="4" s="1"/>
  <c r="F151" i="4" s="1"/>
  <c r="G152" i="4" s="1"/>
  <c r="H153" i="4" s="1"/>
  <c r="I154" i="4" s="1"/>
  <c r="J155" i="4" s="1"/>
  <c r="K156" i="4" s="1"/>
  <c r="L157" i="4" s="1"/>
  <c r="M158" i="4" s="1"/>
  <c r="N159" i="4" s="1"/>
  <c r="O160" i="4" s="1"/>
  <c r="P161" i="4" s="1"/>
  <c r="C149" i="4"/>
  <c r="Q149" i="4" l="1"/>
  <c r="R150" i="4" s="1"/>
  <c r="S151" i="4" s="1"/>
  <c r="T152" i="4" s="1"/>
  <c r="U153" i="4" s="1"/>
  <c r="V154" i="4" s="1"/>
  <c r="W155" i="4" s="1"/>
  <c r="X156" i="4" s="1"/>
  <c r="Y157" i="4" s="1"/>
  <c r="Z158" i="4" s="1"/>
  <c r="D150" i="4"/>
  <c r="E151" i="4" s="1"/>
  <c r="F152" i="4" s="1"/>
  <c r="G153" i="4" s="1"/>
  <c r="H154" i="4" s="1"/>
  <c r="I155" i="4" s="1"/>
  <c r="J156" i="4" s="1"/>
  <c r="K157" i="4" s="1"/>
  <c r="L158" i="4" s="1"/>
  <c r="M159" i="4" s="1"/>
  <c r="N160" i="4" s="1"/>
  <c r="O161" i="4" s="1"/>
  <c r="P162" i="4" s="1"/>
  <c r="C150" i="4"/>
  <c r="Q150" i="4" l="1"/>
  <c r="R151" i="4" s="1"/>
  <c r="S152" i="4" s="1"/>
  <c r="T153" i="4" s="1"/>
  <c r="U154" i="4" s="1"/>
  <c r="V155" i="4" s="1"/>
  <c r="W156" i="4" s="1"/>
  <c r="X157" i="4" s="1"/>
  <c r="Y158" i="4" s="1"/>
  <c r="Z159" i="4" s="1"/>
  <c r="D151" i="4"/>
  <c r="E152" i="4" s="1"/>
  <c r="F153" i="4" s="1"/>
  <c r="G154" i="4" s="1"/>
  <c r="H155" i="4" s="1"/>
  <c r="I156" i="4" s="1"/>
  <c r="J157" i="4" s="1"/>
  <c r="K158" i="4" s="1"/>
  <c r="L159" i="4" s="1"/>
  <c r="M160" i="4" s="1"/>
  <c r="N161" i="4" s="1"/>
  <c r="O162" i="4" s="1"/>
  <c r="P163" i="4" s="1"/>
  <c r="C151" i="4"/>
  <c r="Q151" i="4" l="1"/>
  <c r="R152" i="4" s="1"/>
  <c r="S153" i="4" s="1"/>
  <c r="T154" i="4" s="1"/>
  <c r="U155" i="4" s="1"/>
  <c r="V156" i="4" s="1"/>
  <c r="W157" i="4" s="1"/>
  <c r="X158" i="4" s="1"/>
  <c r="Y159" i="4" s="1"/>
  <c r="Z160" i="4" s="1"/>
  <c r="D152" i="4"/>
  <c r="E153" i="4" s="1"/>
  <c r="F154" i="4" s="1"/>
  <c r="G155" i="4" s="1"/>
  <c r="H156" i="4" s="1"/>
  <c r="I157" i="4" s="1"/>
  <c r="J158" i="4" s="1"/>
  <c r="K159" i="4" s="1"/>
  <c r="L160" i="4" s="1"/>
  <c r="M161" i="4" s="1"/>
  <c r="N162" i="4" s="1"/>
  <c r="O163" i="4" s="1"/>
  <c r="P164" i="4" s="1"/>
  <c r="C152" i="4"/>
  <c r="Q152" i="4" l="1"/>
  <c r="R153" i="4" s="1"/>
  <c r="S154" i="4" s="1"/>
  <c r="T155" i="4" s="1"/>
  <c r="U156" i="4" s="1"/>
  <c r="V157" i="4" s="1"/>
  <c r="W158" i="4" s="1"/>
  <c r="X159" i="4" s="1"/>
  <c r="Y160" i="4" s="1"/>
  <c r="Z161" i="4" s="1"/>
  <c r="D153" i="4"/>
  <c r="E154" i="4" s="1"/>
  <c r="F155" i="4" s="1"/>
  <c r="G156" i="4" s="1"/>
  <c r="H157" i="4" s="1"/>
  <c r="I158" i="4" s="1"/>
  <c r="J159" i="4" s="1"/>
  <c r="K160" i="4" s="1"/>
  <c r="L161" i="4" s="1"/>
  <c r="M162" i="4" s="1"/>
  <c r="N163" i="4" s="1"/>
  <c r="O164" i="4" s="1"/>
  <c r="P165" i="4" s="1"/>
  <c r="C153" i="4"/>
  <c r="Q153" i="4" l="1"/>
  <c r="R154" i="4" s="1"/>
  <c r="S155" i="4" s="1"/>
  <c r="T156" i="4" s="1"/>
  <c r="U157" i="4" s="1"/>
  <c r="V158" i="4" s="1"/>
  <c r="W159" i="4" s="1"/>
  <c r="X160" i="4" s="1"/>
  <c r="Y161" i="4" s="1"/>
  <c r="Z162" i="4" s="1"/>
  <c r="D154" i="4"/>
  <c r="E155" i="4" s="1"/>
  <c r="F156" i="4" s="1"/>
  <c r="G157" i="4" s="1"/>
  <c r="H158" i="4" s="1"/>
  <c r="I159" i="4" s="1"/>
  <c r="J160" i="4" s="1"/>
  <c r="K161" i="4" s="1"/>
  <c r="L162" i="4" s="1"/>
  <c r="M163" i="4" s="1"/>
  <c r="N164" i="4" s="1"/>
  <c r="O165" i="4" s="1"/>
  <c r="P166" i="4" s="1"/>
  <c r="C154" i="4"/>
  <c r="Q154" i="4" l="1"/>
  <c r="R155" i="4" s="1"/>
  <c r="S156" i="4" s="1"/>
  <c r="T157" i="4" s="1"/>
  <c r="U158" i="4" s="1"/>
  <c r="V159" i="4" s="1"/>
  <c r="W160" i="4" s="1"/>
  <c r="X161" i="4" s="1"/>
  <c r="Y162" i="4" s="1"/>
  <c r="Z163" i="4" s="1"/>
  <c r="D155" i="4"/>
  <c r="E156" i="4" s="1"/>
  <c r="F157" i="4" s="1"/>
  <c r="G158" i="4" s="1"/>
  <c r="H159" i="4" s="1"/>
  <c r="I160" i="4" s="1"/>
  <c r="J161" i="4" s="1"/>
  <c r="K162" i="4" s="1"/>
  <c r="L163" i="4" s="1"/>
  <c r="M164" i="4" s="1"/>
  <c r="N165" i="4" s="1"/>
  <c r="O166" i="4" s="1"/>
  <c r="P167" i="4" s="1"/>
  <c r="C155" i="4"/>
  <c r="Q155" i="4" l="1"/>
  <c r="R156" i="4" s="1"/>
  <c r="S157" i="4" s="1"/>
  <c r="T158" i="4" s="1"/>
  <c r="U159" i="4" s="1"/>
  <c r="V160" i="4" s="1"/>
  <c r="W161" i="4" s="1"/>
  <c r="X162" i="4" s="1"/>
  <c r="Y163" i="4" s="1"/>
  <c r="Z164" i="4" s="1"/>
  <c r="D156" i="4"/>
  <c r="E157" i="4" s="1"/>
  <c r="F158" i="4" s="1"/>
  <c r="G159" i="4" s="1"/>
  <c r="H160" i="4" s="1"/>
  <c r="I161" i="4" s="1"/>
  <c r="J162" i="4" s="1"/>
  <c r="K163" i="4" s="1"/>
  <c r="L164" i="4" s="1"/>
  <c r="M165" i="4" s="1"/>
  <c r="N166" i="4" s="1"/>
  <c r="O167" i="4" s="1"/>
  <c r="P168" i="4" s="1"/>
  <c r="C156" i="4"/>
  <c r="Q156" i="4" l="1"/>
  <c r="R157" i="4" s="1"/>
  <c r="S158" i="4" s="1"/>
  <c r="T159" i="4" s="1"/>
  <c r="U160" i="4" s="1"/>
  <c r="V161" i="4" s="1"/>
  <c r="W162" i="4" s="1"/>
  <c r="X163" i="4" s="1"/>
  <c r="Y164" i="4" s="1"/>
  <c r="Z165" i="4" s="1"/>
  <c r="D157" i="4"/>
  <c r="E158" i="4" s="1"/>
  <c r="F159" i="4" s="1"/>
  <c r="G160" i="4" s="1"/>
  <c r="H161" i="4" s="1"/>
  <c r="I162" i="4" s="1"/>
  <c r="J163" i="4" s="1"/>
  <c r="K164" i="4" s="1"/>
  <c r="L165" i="4" s="1"/>
  <c r="M166" i="4" s="1"/>
  <c r="N167" i="4" s="1"/>
  <c r="O168" i="4" s="1"/>
  <c r="P169" i="4" s="1"/>
  <c r="C157" i="4"/>
  <c r="Q157" i="4" l="1"/>
  <c r="R158" i="4" s="1"/>
  <c r="S159" i="4" s="1"/>
  <c r="T160" i="4" s="1"/>
  <c r="U161" i="4" s="1"/>
  <c r="V162" i="4" s="1"/>
  <c r="W163" i="4" s="1"/>
  <c r="X164" i="4" s="1"/>
  <c r="Y165" i="4" s="1"/>
  <c r="Z166" i="4" s="1"/>
  <c r="D158" i="4"/>
  <c r="E159" i="4" s="1"/>
  <c r="F160" i="4" s="1"/>
  <c r="G161" i="4" s="1"/>
  <c r="H162" i="4" s="1"/>
  <c r="I163" i="4" s="1"/>
  <c r="J164" i="4" s="1"/>
  <c r="K165" i="4" s="1"/>
  <c r="L166" i="4" s="1"/>
  <c r="M167" i="4" s="1"/>
  <c r="N168" i="4" s="1"/>
  <c r="O169" i="4" s="1"/>
  <c r="P170" i="4" s="1"/>
  <c r="C158" i="4"/>
  <c r="Q158" i="4" l="1"/>
  <c r="R159" i="4" s="1"/>
  <c r="S160" i="4" s="1"/>
  <c r="T161" i="4" s="1"/>
  <c r="U162" i="4" s="1"/>
  <c r="V163" i="4" s="1"/>
  <c r="W164" i="4" s="1"/>
  <c r="X165" i="4" s="1"/>
  <c r="Y166" i="4" s="1"/>
  <c r="Z167" i="4" s="1"/>
  <c r="D159" i="4"/>
  <c r="E160" i="4" s="1"/>
  <c r="F161" i="4" s="1"/>
  <c r="G162" i="4" s="1"/>
  <c r="H163" i="4" s="1"/>
  <c r="I164" i="4" s="1"/>
  <c r="J165" i="4" s="1"/>
  <c r="K166" i="4" s="1"/>
  <c r="L167" i="4" s="1"/>
  <c r="M168" i="4" s="1"/>
  <c r="N169" i="4" s="1"/>
  <c r="O170" i="4" s="1"/>
  <c r="P171" i="4" s="1"/>
  <c r="C159" i="4"/>
  <c r="Q159" i="4" l="1"/>
  <c r="R160" i="4" s="1"/>
  <c r="S161" i="4" s="1"/>
  <c r="T162" i="4" s="1"/>
  <c r="U163" i="4" s="1"/>
  <c r="V164" i="4" s="1"/>
  <c r="W165" i="4" s="1"/>
  <c r="X166" i="4" s="1"/>
  <c r="Y167" i="4" s="1"/>
  <c r="Z168" i="4" s="1"/>
  <c r="D160" i="4"/>
  <c r="E161" i="4" s="1"/>
  <c r="F162" i="4" s="1"/>
  <c r="G163" i="4" s="1"/>
  <c r="H164" i="4" s="1"/>
  <c r="I165" i="4" s="1"/>
  <c r="J166" i="4" s="1"/>
  <c r="K167" i="4" s="1"/>
  <c r="L168" i="4" s="1"/>
  <c r="M169" i="4" s="1"/>
  <c r="N170" i="4" s="1"/>
  <c r="O171" i="4" s="1"/>
  <c r="P172" i="4" s="1"/>
  <c r="C160" i="4"/>
  <c r="Q160" i="4" l="1"/>
  <c r="R161" i="4" s="1"/>
  <c r="S162" i="4" s="1"/>
  <c r="T163" i="4" s="1"/>
  <c r="U164" i="4" s="1"/>
  <c r="V165" i="4" s="1"/>
  <c r="W166" i="4" s="1"/>
  <c r="X167" i="4" s="1"/>
  <c r="Y168" i="4" s="1"/>
  <c r="Z169" i="4" s="1"/>
  <c r="D161" i="4"/>
  <c r="E162" i="4" s="1"/>
  <c r="F163" i="4" s="1"/>
  <c r="G164" i="4" s="1"/>
  <c r="H165" i="4" s="1"/>
  <c r="I166" i="4" s="1"/>
  <c r="J167" i="4" s="1"/>
  <c r="K168" i="4" s="1"/>
  <c r="L169" i="4" s="1"/>
  <c r="M170" i="4" s="1"/>
  <c r="N171" i="4" s="1"/>
  <c r="O172" i="4" s="1"/>
  <c r="P173" i="4" s="1"/>
  <c r="C161" i="4"/>
  <c r="Q161" i="4" l="1"/>
  <c r="R162" i="4" s="1"/>
  <c r="S163" i="4" s="1"/>
  <c r="T164" i="4" s="1"/>
  <c r="U165" i="4" s="1"/>
  <c r="V166" i="4" s="1"/>
  <c r="W167" i="4" s="1"/>
  <c r="X168" i="4" s="1"/>
  <c r="Y169" i="4" s="1"/>
  <c r="Z170" i="4" s="1"/>
  <c r="D162" i="4"/>
  <c r="E163" i="4" s="1"/>
  <c r="F164" i="4" s="1"/>
  <c r="G165" i="4" s="1"/>
  <c r="H166" i="4" s="1"/>
  <c r="I167" i="4" s="1"/>
  <c r="J168" i="4" s="1"/>
  <c r="K169" i="4" s="1"/>
  <c r="L170" i="4" s="1"/>
  <c r="M171" i="4" s="1"/>
  <c r="N172" i="4" s="1"/>
  <c r="O173" i="4" s="1"/>
  <c r="P174" i="4" s="1"/>
  <c r="C162" i="4"/>
  <c r="Q162" i="4" l="1"/>
  <c r="R163" i="4" s="1"/>
  <c r="S164" i="4" s="1"/>
  <c r="T165" i="4" s="1"/>
  <c r="U166" i="4" s="1"/>
  <c r="V167" i="4" s="1"/>
  <c r="W168" i="4" s="1"/>
  <c r="X169" i="4" s="1"/>
  <c r="Y170" i="4" s="1"/>
  <c r="Z171" i="4" s="1"/>
  <c r="D163" i="4"/>
  <c r="E164" i="4" s="1"/>
  <c r="F165" i="4" s="1"/>
  <c r="G166" i="4" s="1"/>
  <c r="H167" i="4" s="1"/>
  <c r="I168" i="4" s="1"/>
  <c r="J169" i="4" s="1"/>
  <c r="K170" i="4" s="1"/>
  <c r="L171" i="4" s="1"/>
  <c r="M172" i="4" s="1"/>
  <c r="N173" i="4" s="1"/>
  <c r="O174" i="4" s="1"/>
  <c r="P175" i="4" s="1"/>
  <c r="C163" i="4"/>
  <c r="Q163" i="4" l="1"/>
  <c r="R164" i="4" s="1"/>
  <c r="S165" i="4" s="1"/>
  <c r="T166" i="4" s="1"/>
  <c r="U167" i="4" s="1"/>
  <c r="V168" i="4" s="1"/>
  <c r="W169" i="4" s="1"/>
  <c r="X170" i="4" s="1"/>
  <c r="Y171" i="4" s="1"/>
  <c r="Z172" i="4" s="1"/>
  <c r="D164" i="4"/>
  <c r="E165" i="4" s="1"/>
  <c r="F166" i="4" s="1"/>
  <c r="G167" i="4" s="1"/>
  <c r="H168" i="4" s="1"/>
  <c r="I169" i="4" s="1"/>
  <c r="J170" i="4" s="1"/>
  <c r="K171" i="4" s="1"/>
  <c r="L172" i="4" s="1"/>
  <c r="M173" i="4" s="1"/>
  <c r="N174" i="4" s="1"/>
  <c r="O175" i="4" s="1"/>
  <c r="P176" i="4" s="1"/>
  <c r="C164" i="4"/>
  <c r="Q164" i="4" l="1"/>
  <c r="R165" i="4" s="1"/>
  <c r="S166" i="4" s="1"/>
  <c r="T167" i="4" s="1"/>
  <c r="U168" i="4" s="1"/>
  <c r="V169" i="4" s="1"/>
  <c r="W170" i="4" s="1"/>
  <c r="X171" i="4" s="1"/>
  <c r="Y172" i="4" s="1"/>
  <c r="Z173" i="4" s="1"/>
  <c r="D165" i="4"/>
  <c r="E166" i="4" s="1"/>
  <c r="F167" i="4" s="1"/>
  <c r="G168" i="4" s="1"/>
  <c r="H169" i="4" s="1"/>
  <c r="I170" i="4" s="1"/>
  <c r="J171" i="4" s="1"/>
  <c r="K172" i="4" s="1"/>
  <c r="L173" i="4" s="1"/>
  <c r="M174" i="4" s="1"/>
  <c r="N175" i="4" s="1"/>
  <c r="O176" i="4" s="1"/>
  <c r="P177" i="4" s="1"/>
  <c r="C165" i="4"/>
  <c r="Q165" i="4" l="1"/>
  <c r="R166" i="4" s="1"/>
  <c r="S167" i="4" s="1"/>
  <c r="T168" i="4" s="1"/>
  <c r="U169" i="4" s="1"/>
  <c r="V170" i="4" s="1"/>
  <c r="W171" i="4" s="1"/>
  <c r="X172" i="4" s="1"/>
  <c r="Y173" i="4" s="1"/>
  <c r="Z174" i="4" s="1"/>
  <c r="D166" i="4"/>
  <c r="E167" i="4" s="1"/>
  <c r="F168" i="4" s="1"/>
  <c r="G169" i="4" s="1"/>
  <c r="H170" i="4" s="1"/>
  <c r="I171" i="4" s="1"/>
  <c r="J172" i="4" s="1"/>
  <c r="K173" i="4" s="1"/>
  <c r="L174" i="4" s="1"/>
  <c r="M175" i="4" s="1"/>
  <c r="N176" i="4" s="1"/>
  <c r="O177" i="4" s="1"/>
  <c r="P178" i="4" s="1"/>
  <c r="C166" i="4"/>
  <c r="Q166" i="4" l="1"/>
  <c r="D167" i="4"/>
  <c r="E168" i="4" s="1"/>
  <c r="F169" i="4" s="1"/>
  <c r="G170" i="4" s="1"/>
  <c r="H171" i="4" s="1"/>
  <c r="I172" i="4" s="1"/>
  <c r="J173" i="4" s="1"/>
  <c r="K174" i="4" s="1"/>
  <c r="L175" i="4" s="1"/>
  <c r="M176" i="4" s="1"/>
  <c r="N177" i="4" s="1"/>
  <c r="O178" i="4" s="1"/>
  <c r="P179" i="4" s="1"/>
  <c r="C167" i="4"/>
  <c r="Q167" i="4" l="1"/>
  <c r="R168" i="4" s="1"/>
  <c r="S169" i="4" s="1"/>
  <c r="T170" i="4" s="1"/>
  <c r="U171" i="4" s="1"/>
  <c r="V172" i="4" s="1"/>
  <c r="W173" i="4" s="1"/>
  <c r="X174" i="4" s="1"/>
  <c r="Y175" i="4" s="1"/>
  <c r="Z176" i="4" s="1"/>
  <c r="D168" i="4"/>
  <c r="E169" i="4" s="1"/>
  <c r="F170" i="4" s="1"/>
  <c r="G171" i="4" s="1"/>
  <c r="H172" i="4" s="1"/>
  <c r="I173" i="4" s="1"/>
  <c r="J174" i="4" s="1"/>
  <c r="K175" i="4" s="1"/>
  <c r="L176" i="4" s="1"/>
  <c r="M177" i="4" s="1"/>
  <c r="N178" i="4" s="1"/>
  <c r="O179" i="4" s="1"/>
  <c r="P180" i="4" s="1"/>
  <c r="C168" i="4"/>
  <c r="R167" i="4"/>
  <c r="S168" i="4" s="1"/>
  <c r="T169" i="4" s="1"/>
  <c r="U170" i="4" s="1"/>
  <c r="V171" i="4" s="1"/>
  <c r="W172" i="4" s="1"/>
  <c r="X173" i="4" s="1"/>
  <c r="Y174" i="4" s="1"/>
  <c r="Z175" i="4" s="1"/>
  <c r="Q168" i="4" l="1"/>
  <c r="R169" i="4" s="1"/>
  <c r="S170" i="4" s="1"/>
  <c r="T171" i="4" s="1"/>
  <c r="U172" i="4" s="1"/>
  <c r="V173" i="4" s="1"/>
  <c r="W174" i="4" s="1"/>
  <c r="X175" i="4" s="1"/>
  <c r="Y176" i="4" s="1"/>
  <c r="Z177" i="4" s="1"/>
  <c r="D169" i="4"/>
  <c r="E170" i="4" s="1"/>
  <c r="F171" i="4" s="1"/>
  <c r="G172" i="4" s="1"/>
  <c r="H173" i="4" s="1"/>
  <c r="I174" i="4" s="1"/>
  <c r="J175" i="4" s="1"/>
  <c r="K176" i="4" s="1"/>
  <c r="L177" i="4" s="1"/>
  <c r="M178" i="4" s="1"/>
  <c r="N179" i="4" s="1"/>
  <c r="O180" i="4" s="1"/>
  <c r="P181" i="4" s="1"/>
  <c r="C169" i="4"/>
  <c r="Q169" i="4" l="1"/>
  <c r="R170" i="4" s="1"/>
  <c r="S171" i="4" s="1"/>
  <c r="T172" i="4" s="1"/>
  <c r="U173" i="4" s="1"/>
  <c r="V174" i="4" s="1"/>
  <c r="W175" i="4" s="1"/>
  <c r="X176" i="4" s="1"/>
  <c r="Y177" i="4" s="1"/>
  <c r="Z178" i="4" s="1"/>
  <c r="D170" i="4"/>
  <c r="E171" i="4" s="1"/>
  <c r="F172" i="4" s="1"/>
  <c r="G173" i="4" s="1"/>
  <c r="H174" i="4" s="1"/>
  <c r="I175" i="4" s="1"/>
  <c r="J176" i="4" s="1"/>
  <c r="K177" i="4" s="1"/>
  <c r="L178" i="4" s="1"/>
  <c r="M179" i="4" s="1"/>
  <c r="N180" i="4" s="1"/>
  <c r="O181" i="4" s="1"/>
  <c r="P182" i="4" s="1"/>
  <c r="C170" i="4"/>
  <c r="Q170" i="4" l="1"/>
  <c r="R171" i="4" s="1"/>
  <c r="S172" i="4" s="1"/>
  <c r="T173" i="4" s="1"/>
  <c r="U174" i="4" s="1"/>
  <c r="V175" i="4" s="1"/>
  <c r="W176" i="4" s="1"/>
  <c r="X177" i="4" s="1"/>
  <c r="Y178" i="4" s="1"/>
  <c r="Z179" i="4" s="1"/>
  <c r="D171" i="4"/>
  <c r="E172" i="4" s="1"/>
  <c r="F173" i="4" s="1"/>
  <c r="G174" i="4" s="1"/>
  <c r="H175" i="4" s="1"/>
  <c r="I176" i="4" s="1"/>
  <c r="J177" i="4" s="1"/>
  <c r="K178" i="4" s="1"/>
  <c r="L179" i="4" s="1"/>
  <c r="M180" i="4" s="1"/>
  <c r="N181" i="4" s="1"/>
  <c r="O182" i="4" s="1"/>
  <c r="P183" i="4" s="1"/>
  <c r="C171" i="4"/>
  <c r="Q171" i="4" l="1"/>
  <c r="R172" i="4" s="1"/>
  <c r="S173" i="4" s="1"/>
  <c r="T174" i="4" s="1"/>
  <c r="U175" i="4" s="1"/>
  <c r="V176" i="4" s="1"/>
  <c r="W177" i="4" s="1"/>
  <c r="X178" i="4" s="1"/>
  <c r="Y179" i="4" s="1"/>
  <c r="Z180" i="4" s="1"/>
  <c r="D172" i="4"/>
  <c r="E173" i="4" s="1"/>
  <c r="F174" i="4" s="1"/>
  <c r="G175" i="4" s="1"/>
  <c r="H176" i="4" s="1"/>
  <c r="I177" i="4" s="1"/>
  <c r="J178" i="4" s="1"/>
  <c r="K179" i="4" s="1"/>
  <c r="L180" i="4" s="1"/>
  <c r="M181" i="4" s="1"/>
  <c r="N182" i="4" s="1"/>
  <c r="O183" i="4" s="1"/>
  <c r="P184" i="4" s="1"/>
  <c r="C172" i="4"/>
  <c r="Q172" i="4" l="1"/>
  <c r="R173" i="4" s="1"/>
  <c r="S174" i="4" s="1"/>
  <c r="T175" i="4" s="1"/>
  <c r="U176" i="4" s="1"/>
  <c r="V177" i="4" s="1"/>
  <c r="W178" i="4" s="1"/>
  <c r="X179" i="4" s="1"/>
  <c r="Y180" i="4" s="1"/>
  <c r="Z181" i="4" s="1"/>
  <c r="D173" i="4"/>
  <c r="E174" i="4" s="1"/>
  <c r="F175" i="4" s="1"/>
  <c r="G176" i="4" s="1"/>
  <c r="H177" i="4" s="1"/>
  <c r="I178" i="4" s="1"/>
  <c r="J179" i="4" s="1"/>
  <c r="K180" i="4" s="1"/>
  <c r="L181" i="4" s="1"/>
  <c r="M182" i="4" s="1"/>
  <c r="N183" i="4" s="1"/>
  <c r="O184" i="4" s="1"/>
  <c r="P185" i="4" s="1"/>
  <c r="C173" i="4"/>
  <c r="Q173" i="4" l="1"/>
  <c r="R174" i="4" s="1"/>
  <c r="S175" i="4" s="1"/>
  <c r="T176" i="4" s="1"/>
  <c r="U177" i="4" s="1"/>
  <c r="V178" i="4" s="1"/>
  <c r="W179" i="4" s="1"/>
  <c r="X180" i="4" s="1"/>
  <c r="Y181" i="4" s="1"/>
  <c r="Z182" i="4" s="1"/>
  <c r="D174" i="4"/>
  <c r="E175" i="4" s="1"/>
  <c r="F176" i="4" s="1"/>
  <c r="G177" i="4" s="1"/>
  <c r="H178" i="4" s="1"/>
  <c r="I179" i="4" s="1"/>
  <c r="J180" i="4" s="1"/>
  <c r="K181" i="4" s="1"/>
  <c r="L182" i="4" s="1"/>
  <c r="M183" i="4" s="1"/>
  <c r="N184" i="4" s="1"/>
  <c r="O185" i="4" s="1"/>
  <c r="P186" i="4" s="1"/>
  <c r="C174" i="4"/>
  <c r="Q174" i="4" l="1"/>
  <c r="R175" i="4" s="1"/>
  <c r="S176" i="4" s="1"/>
  <c r="T177" i="4" s="1"/>
  <c r="U178" i="4" s="1"/>
  <c r="V179" i="4" s="1"/>
  <c r="W180" i="4" s="1"/>
  <c r="X181" i="4" s="1"/>
  <c r="Y182" i="4" s="1"/>
  <c r="Z183" i="4" s="1"/>
  <c r="D175" i="4"/>
  <c r="E176" i="4" s="1"/>
  <c r="F177" i="4" s="1"/>
  <c r="G178" i="4" s="1"/>
  <c r="H179" i="4" s="1"/>
  <c r="I180" i="4" s="1"/>
  <c r="J181" i="4" s="1"/>
  <c r="K182" i="4" s="1"/>
  <c r="L183" i="4" s="1"/>
  <c r="M184" i="4" s="1"/>
  <c r="N185" i="4" s="1"/>
  <c r="O186" i="4" s="1"/>
  <c r="P187" i="4" s="1"/>
  <c r="C175" i="4"/>
  <c r="Q175" i="4" l="1"/>
  <c r="R176" i="4" s="1"/>
  <c r="S177" i="4" s="1"/>
  <c r="T178" i="4" s="1"/>
  <c r="U179" i="4" s="1"/>
  <c r="V180" i="4" s="1"/>
  <c r="W181" i="4" s="1"/>
  <c r="X182" i="4" s="1"/>
  <c r="Y183" i="4" s="1"/>
  <c r="Z184" i="4" s="1"/>
  <c r="D176" i="4"/>
  <c r="E177" i="4" s="1"/>
  <c r="F178" i="4" s="1"/>
  <c r="G179" i="4" s="1"/>
  <c r="H180" i="4" s="1"/>
  <c r="I181" i="4" s="1"/>
  <c r="J182" i="4" s="1"/>
  <c r="K183" i="4" s="1"/>
  <c r="L184" i="4" s="1"/>
  <c r="M185" i="4" s="1"/>
  <c r="N186" i="4" s="1"/>
  <c r="O187" i="4" s="1"/>
  <c r="P188" i="4" s="1"/>
  <c r="C176" i="4"/>
  <c r="Q176" i="4" l="1"/>
  <c r="R177" i="4" s="1"/>
  <c r="S178" i="4" s="1"/>
  <c r="T179" i="4" s="1"/>
  <c r="U180" i="4" s="1"/>
  <c r="V181" i="4" s="1"/>
  <c r="W182" i="4" s="1"/>
  <c r="X183" i="4" s="1"/>
  <c r="Y184" i="4" s="1"/>
  <c r="Z185" i="4" s="1"/>
  <c r="D177" i="4"/>
  <c r="E178" i="4" s="1"/>
  <c r="F179" i="4" s="1"/>
  <c r="G180" i="4" s="1"/>
  <c r="H181" i="4" s="1"/>
  <c r="I182" i="4" s="1"/>
  <c r="J183" i="4" s="1"/>
  <c r="K184" i="4" s="1"/>
  <c r="L185" i="4" s="1"/>
  <c r="M186" i="4" s="1"/>
  <c r="N187" i="4" s="1"/>
  <c r="O188" i="4" s="1"/>
  <c r="P189" i="4" s="1"/>
  <c r="C177" i="4"/>
  <c r="Q177" i="4" l="1"/>
  <c r="R178" i="4" s="1"/>
  <c r="S179" i="4" s="1"/>
  <c r="T180" i="4" s="1"/>
  <c r="U181" i="4" s="1"/>
  <c r="V182" i="4" s="1"/>
  <c r="W183" i="4" s="1"/>
  <c r="X184" i="4" s="1"/>
  <c r="Y185" i="4" s="1"/>
  <c r="Z186" i="4" s="1"/>
  <c r="D178" i="4"/>
  <c r="E179" i="4" s="1"/>
  <c r="F180" i="4" s="1"/>
  <c r="G181" i="4" s="1"/>
  <c r="H182" i="4" s="1"/>
  <c r="I183" i="4" s="1"/>
  <c r="J184" i="4" s="1"/>
  <c r="K185" i="4" s="1"/>
  <c r="L186" i="4" s="1"/>
  <c r="M187" i="4" s="1"/>
  <c r="N188" i="4" s="1"/>
  <c r="O189" i="4" s="1"/>
  <c r="P190" i="4" s="1"/>
  <c r="C178" i="4"/>
  <c r="Q178" i="4" l="1"/>
  <c r="R179" i="4" s="1"/>
  <c r="S180" i="4" s="1"/>
  <c r="T181" i="4" s="1"/>
  <c r="U182" i="4" s="1"/>
  <c r="V183" i="4" s="1"/>
  <c r="W184" i="4" s="1"/>
  <c r="X185" i="4" s="1"/>
  <c r="Y186" i="4" s="1"/>
  <c r="Z187" i="4" s="1"/>
  <c r="D179" i="4"/>
  <c r="E180" i="4" s="1"/>
  <c r="F181" i="4" s="1"/>
  <c r="G182" i="4" s="1"/>
  <c r="H183" i="4" s="1"/>
  <c r="I184" i="4" s="1"/>
  <c r="J185" i="4" s="1"/>
  <c r="K186" i="4" s="1"/>
  <c r="L187" i="4" s="1"/>
  <c r="M188" i="4" s="1"/>
  <c r="N189" i="4" s="1"/>
  <c r="O190" i="4" s="1"/>
  <c r="P191" i="4" s="1"/>
  <c r="C179" i="4"/>
  <c r="Q179" i="4" l="1"/>
  <c r="R180" i="4" s="1"/>
  <c r="S181" i="4" s="1"/>
  <c r="T182" i="4" s="1"/>
  <c r="U183" i="4" s="1"/>
  <c r="V184" i="4" s="1"/>
  <c r="W185" i="4" s="1"/>
  <c r="X186" i="4" s="1"/>
  <c r="Y187" i="4" s="1"/>
  <c r="Z188" i="4" s="1"/>
  <c r="D180" i="4"/>
  <c r="E181" i="4" s="1"/>
  <c r="F182" i="4" s="1"/>
  <c r="G183" i="4" s="1"/>
  <c r="H184" i="4" s="1"/>
  <c r="I185" i="4" s="1"/>
  <c r="J186" i="4" s="1"/>
  <c r="K187" i="4" s="1"/>
  <c r="L188" i="4" s="1"/>
  <c r="M189" i="4" s="1"/>
  <c r="N190" i="4" s="1"/>
  <c r="O191" i="4" s="1"/>
  <c r="P192" i="4" s="1"/>
  <c r="C180" i="4"/>
  <c r="Q180" i="4" l="1"/>
  <c r="R181" i="4" s="1"/>
  <c r="S182" i="4" s="1"/>
  <c r="T183" i="4" s="1"/>
  <c r="U184" i="4" s="1"/>
  <c r="V185" i="4" s="1"/>
  <c r="W186" i="4" s="1"/>
  <c r="X187" i="4" s="1"/>
  <c r="Y188" i="4" s="1"/>
  <c r="Z189" i="4" s="1"/>
  <c r="D181" i="4"/>
  <c r="E182" i="4" s="1"/>
  <c r="F183" i="4" s="1"/>
  <c r="G184" i="4" s="1"/>
  <c r="H185" i="4" s="1"/>
  <c r="I186" i="4" s="1"/>
  <c r="J187" i="4" s="1"/>
  <c r="K188" i="4" s="1"/>
  <c r="L189" i="4" s="1"/>
  <c r="M190" i="4" s="1"/>
  <c r="N191" i="4" s="1"/>
  <c r="O192" i="4" s="1"/>
  <c r="P193" i="4" s="1"/>
  <c r="C181" i="4"/>
  <c r="Q181" i="4" l="1"/>
  <c r="R182" i="4" s="1"/>
  <c r="S183" i="4" s="1"/>
  <c r="T184" i="4" s="1"/>
  <c r="U185" i="4" s="1"/>
  <c r="V186" i="4" s="1"/>
  <c r="W187" i="4" s="1"/>
  <c r="X188" i="4" s="1"/>
  <c r="Y189" i="4" s="1"/>
  <c r="Z190" i="4" s="1"/>
  <c r="D182" i="4"/>
  <c r="E183" i="4" s="1"/>
  <c r="F184" i="4" s="1"/>
  <c r="G185" i="4" s="1"/>
  <c r="H186" i="4" s="1"/>
  <c r="I187" i="4" s="1"/>
  <c r="J188" i="4" s="1"/>
  <c r="K189" i="4" s="1"/>
  <c r="L190" i="4" s="1"/>
  <c r="M191" i="4" s="1"/>
  <c r="N192" i="4" s="1"/>
  <c r="O193" i="4" s="1"/>
  <c r="P194" i="4" s="1"/>
  <c r="C182" i="4"/>
  <c r="Q182" i="4" l="1"/>
  <c r="R183" i="4" s="1"/>
  <c r="S184" i="4" s="1"/>
  <c r="T185" i="4" s="1"/>
  <c r="U186" i="4" s="1"/>
  <c r="V187" i="4" s="1"/>
  <c r="W188" i="4" s="1"/>
  <c r="X189" i="4" s="1"/>
  <c r="Y190" i="4" s="1"/>
  <c r="Z191" i="4" s="1"/>
  <c r="D183" i="4"/>
  <c r="E184" i="4" s="1"/>
  <c r="F185" i="4" s="1"/>
  <c r="G186" i="4" s="1"/>
  <c r="H187" i="4" s="1"/>
  <c r="I188" i="4" s="1"/>
  <c r="J189" i="4" s="1"/>
  <c r="K190" i="4" s="1"/>
  <c r="L191" i="4" s="1"/>
  <c r="M192" i="4" s="1"/>
  <c r="N193" i="4" s="1"/>
  <c r="O194" i="4" s="1"/>
  <c r="P195" i="4" s="1"/>
  <c r="C183" i="4"/>
  <c r="Q183" i="4" l="1"/>
  <c r="R184" i="4" s="1"/>
  <c r="S185" i="4" s="1"/>
  <c r="T186" i="4" s="1"/>
  <c r="U187" i="4" s="1"/>
  <c r="V188" i="4" s="1"/>
  <c r="W189" i="4" s="1"/>
  <c r="X190" i="4" s="1"/>
  <c r="Y191" i="4" s="1"/>
  <c r="Z192" i="4" s="1"/>
  <c r="D184" i="4"/>
  <c r="E185" i="4" s="1"/>
  <c r="F186" i="4" s="1"/>
  <c r="G187" i="4" s="1"/>
  <c r="H188" i="4" s="1"/>
  <c r="I189" i="4" s="1"/>
  <c r="J190" i="4" s="1"/>
  <c r="K191" i="4" s="1"/>
  <c r="L192" i="4" s="1"/>
  <c r="M193" i="4" s="1"/>
  <c r="N194" i="4" s="1"/>
  <c r="O195" i="4" s="1"/>
  <c r="P196" i="4" s="1"/>
  <c r="C184" i="4"/>
  <c r="Q184" i="4" l="1"/>
  <c r="R185" i="4" s="1"/>
  <c r="S186" i="4" s="1"/>
  <c r="T187" i="4" s="1"/>
  <c r="U188" i="4" s="1"/>
  <c r="V189" i="4" s="1"/>
  <c r="W190" i="4" s="1"/>
  <c r="X191" i="4" s="1"/>
  <c r="Y192" i="4" s="1"/>
  <c r="Z193" i="4" s="1"/>
  <c r="D185" i="4"/>
  <c r="E186" i="4" s="1"/>
  <c r="F187" i="4" s="1"/>
  <c r="G188" i="4" s="1"/>
  <c r="H189" i="4" s="1"/>
  <c r="I190" i="4" s="1"/>
  <c r="J191" i="4" s="1"/>
  <c r="K192" i="4" s="1"/>
  <c r="L193" i="4" s="1"/>
  <c r="M194" i="4" s="1"/>
  <c r="N195" i="4" s="1"/>
  <c r="O196" i="4" s="1"/>
  <c r="P197" i="4" s="1"/>
  <c r="C185" i="4"/>
  <c r="Q185" i="4" l="1"/>
  <c r="R186" i="4" s="1"/>
  <c r="S187" i="4" s="1"/>
  <c r="T188" i="4" s="1"/>
  <c r="U189" i="4" s="1"/>
  <c r="V190" i="4" s="1"/>
  <c r="W191" i="4" s="1"/>
  <c r="X192" i="4" s="1"/>
  <c r="Y193" i="4" s="1"/>
  <c r="Z194" i="4" s="1"/>
  <c r="D186" i="4"/>
  <c r="E187" i="4" s="1"/>
  <c r="F188" i="4" s="1"/>
  <c r="G189" i="4" s="1"/>
  <c r="H190" i="4" s="1"/>
  <c r="I191" i="4" s="1"/>
  <c r="J192" i="4" s="1"/>
  <c r="K193" i="4" s="1"/>
  <c r="L194" i="4" s="1"/>
  <c r="M195" i="4" s="1"/>
  <c r="N196" i="4" s="1"/>
  <c r="O197" i="4" s="1"/>
  <c r="P198" i="4" s="1"/>
  <c r="C186" i="4"/>
  <c r="Q186" i="4" l="1"/>
  <c r="R187" i="4" s="1"/>
  <c r="S188" i="4" s="1"/>
  <c r="T189" i="4" s="1"/>
  <c r="U190" i="4" s="1"/>
  <c r="V191" i="4" s="1"/>
  <c r="W192" i="4" s="1"/>
  <c r="X193" i="4" s="1"/>
  <c r="Y194" i="4" s="1"/>
  <c r="Z195" i="4" s="1"/>
  <c r="D187" i="4"/>
  <c r="E188" i="4" s="1"/>
  <c r="F189" i="4" s="1"/>
  <c r="G190" i="4" s="1"/>
  <c r="H191" i="4" s="1"/>
  <c r="I192" i="4" s="1"/>
  <c r="J193" i="4" s="1"/>
  <c r="K194" i="4" s="1"/>
  <c r="L195" i="4" s="1"/>
  <c r="M196" i="4" s="1"/>
  <c r="N197" i="4" s="1"/>
  <c r="O198" i="4" s="1"/>
  <c r="P199" i="4" s="1"/>
  <c r="C187" i="4"/>
  <c r="Q187" i="4" l="1"/>
  <c r="R188" i="4" s="1"/>
  <c r="S189" i="4" s="1"/>
  <c r="T190" i="4" s="1"/>
  <c r="U191" i="4" s="1"/>
  <c r="V192" i="4" s="1"/>
  <c r="W193" i="4" s="1"/>
  <c r="X194" i="4" s="1"/>
  <c r="Y195" i="4" s="1"/>
  <c r="Z196" i="4" s="1"/>
  <c r="D188" i="4"/>
  <c r="E189" i="4" s="1"/>
  <c r="F190" i="4" s="1"/>
  <c r="G191" i="4" s="1"/>
  <c r="H192" i="4" s="1"/>
  <c r="I193" i="4" s="1"/>
  <c r="J194" i="4" s="1"/>
  <c r="K195" i="4" s="1"/>
  <c r="L196" i="4" s="1"/>
  <c r="M197" i="4" s="1"/>
  <c r="N198" i="4" s="1"/>
  <c r="O199" i="4" s="1"/>
  <c r="P200" i="4" s="1"/>
  <c r="C188" i="4"/>
  <c r="Q188" i="4" l="1"/>
  <c r="R189" i="4" s="1"/>
  <c r="S190" i="4" s="1"/>
  <c r="T191" i="4" s="1"/>
  <c r="U192" i="4" s="1"/>
  <c r="V193" i="4" s="1"/>
  <c r="W194" i="4" s="1"/>
  <c r="X195" i="4" s="1"/>
  <c r="Y196" i="4" s="1"/>
  <c r="Z197" i="4" s="1"/>
  <c r="D189" i="4"/>
  <c r="E190" i="4" s="1"/>
  <c r="F191" i="4" s="1"/>
  <c r="G192" i="4" s="1"/>
  <c r="H193" i="4" s="1"/>
  <c r="I194" i="4" s="1"/>
  <c r="J195" i="4" s="1"/>
  <c r="K196" i="4" s="1"/>
  <c r="L197" i="4" s="1"/>
  <c r="M198" i="4" s="1"/>
  <c r="N199" i="4" s="1"/>
  <c r="O200" i="4" s="1"/>
  <c r="P201" i="4" s="1"/>
  <c r="C189" i="4"/>
  <c r="Q189" i="4" l="1"/>
  <c r="R190" i="4" s="1"/>
  <c r="S191" i="4" s="1"/>
  <c r="T192" i="4" s="1"/>
  <c r="U193" i="4" s="1"/>
  <c r="V194" i="4" s="1"/>
  <c r="W195" i="4" s="1"/>
  <c r="X196" i="4" s="1"/>
  <c r="Y197" i="4" s="1"/>
  <c r="Z198" i="4" s="1"/>
  <c r="D190" i="4"/>
  <c r="E191" i="4" s="1"/>
  <c r="F192" i="4" s="1"/>
  <c r="G193" i="4" s="1"/>
  <c r="H194" i="4" s="1"/>
  <c r="I195" i="4" s="1"/>
  <c r="J196" i="4" s="1"/>
  <c r="K197" i="4" s="1"/>
  <c r="L198" i="4" s="1"/>
  <c r="M199" i="4" s="1"/>
  <c r="N200" i="4" s="1"/>
  <c r="O201" i="4" s="1"/>
  <c r="P202" i="4" s="1"/>
  <c r="C190" i="4"/>
  <c r="Q190" i="4" l="1"/>
  <c r="R191" i="4" s="1"/>
  <c r="S192" i="4" s="1"/>
  <c r="T193" i="4" s="1"/>
  <c r="U194" i="4" s="1"/>
  <c r="V195" i="4" s="1"/>
  <c r="W196" i="4" s="1"/>
  <c r="X197" i="4" s="1"/>
  <c r="Y198" i="4" s="1"/>
  <c r="Z199" i="4" s="1"/>
  <c r="D191" i="4"/>
  <c r="E192" i="4" s="1"/>
  <c r="F193" i="4" s="1"/>
  <c r="G194" i="4" s="1"/>
  <c r="H195" i="4" s="1"/>
  <c r="I196" i="4" s="1"/>
  <c r="J197" i="4" s="1"/>
  <c r="K198" i="4" s="1"/>
  <c r="L199" i="4" s="1"/>
  <c r="M200" i="4" s="1"/>
  <c r="N201" i="4" s="1"/>
  <c r="O202" i="4" s="1"/>
  <c r="P203" i="4" s="1"/>
  <c r="C191" i="4"/>
  <c r="Q191" i="4" l="1"/>
  <c r="R192" i="4" s="1"/>
  <c r="S193" i="4" s="1"/>
  <c r="T194" i="4" s="1"/>
  <c r="U195" i="4" s="1"/>
  <c r="V196" i="4" s="1"/>
  <c r="W197" i="4" s="1"/>
  <c r="X198" i="4" s="1"/>
  <c r="Y199" i="4" s="1"/>
  <c r="Z200" i="4" s="1"/>
  <c r="D192" i="4"/>
  <c r="E193" i="4" s="1"/>
  <c r="F194" i="4" s="1"/>
  <c r="G195" i="4" s="1"/>
  <c r="H196" i="4" s="1"/>
  <c r="I197" i="4" s="1"/>
  <c r="J198" i="4" s="1"/>
  <c r="K199" i="4" s="1"/>
  <c r="L200" i="4" s="1"/>
  <c r="M201" i="4" s="1"/>
  <c r="N202" i="4" s="1"/>
  <c r="O203" i="4" s="1"/>
  <c r="P204" i="4" s="1"/>
  <c r="C192" i="4"/>
  <c r="Q192" i="4" l="1"/>
  <c r="R193" i="4" s="1"/>
  <c r="S194" i="4" s="1"/>
  <c r="T195" i="4" s="1"/>
  <c r="U196" i="4" s="1"/>
  <c r="V197" i="4" s="1"/>
  <c r="W198" i="4" s="1"/>
  <c r="X199" i="4" s="1"/>
  <c r="Y200" i="4" s="1"/>
  <c r="Z201" i="4" s="1"/>
  <c r="D193" i="4"/>
  <c r="E194" i="4" s="1"/>
  <c r="F195" i="4" s="1"/>
  <c r="G196" i="4" s="1"/>
  <c r="H197" i="4" s="1"/>
  <c r="I198" i="4" s="1"/>
  <c r="J199" i="4" s="1"/>
  <c r="K200" i="4" s="1"/>
  <c r="L201" i="4" s="1"/>
  <c r="M202" i="4" s="1"/>
  <c r="N203" i="4" s="1"/>
  <c r="O204" i="4" s="1"/>
  <c r="P205" i="4" s="1"/>
  <c r="C193" i="4"/>
  <c r="Q193" i="4" l="1"/>
  <c r="R194" i="4" s="1"/>
  <c r="S195" i="4" s="1"/>
  <c r="T196" i="4" s="1"/>
  <c r="U197" i="4" s="1"/>
  <c r="V198" i="4" s="1"/>
  <c r="W199" i="4" s="1"/>
  <c r="X200" i="4" s="1"/>
  <c r="Y201" i="4" s="1"/>
  <c r="Z202" i="4" s="1"/>
  <c r="D194" i="4"/>
  <c r="E195" i="4" s="1"/>
  <c r="F196" i="4" s="1"/>
  <c r="G197" i="4" s="1"/>
  <c r="H198" i="4" s="1"/>
  <c r="I199" i="4" s="1"/>
  <c r="J200" i="4" s="1"/>
  <c r="K201" i="4" s="1"/>
  <c r="L202" i="4" s="1"/>
  <c r="M203" i="4" s="1"/>
  <c r="N204" i="4" s="1"/>
  <c r="O205" i="4" s="1"/>
  <c r="P206" i="4" s="1"/>
  <c r="C194" i="4"/>
  <c r="Q194" i="4" l="1"/>
  <c r="R195" i="4" s="1"/>
  <c r="S196" i="4" s="1"/>
  <c r="T197" i="4" s="1"/>
  <c r="U198" i="4" s="1"/>
  <c r="V199" i="4" s="1"/>
  <c r="W200" i="4" s="1"/>
  <c r="X201" i="4" s="1"/>
  <c r="Y202" i="4" s="1"/>
  <c r="Z203" i="4" s="1"/>
  <c r="D195" i="4"/>
  <c r="E196" i="4" s="1"/>
  <c r="F197" i="4" s="1"/>
  <c r="G198" i="4" s="1"/>
  <c r="H199" i="4" s="1"/>
  <c r="I200" i="4" s="1"/>
  <c r="J201" i="4" s="1"/>
  <c r="K202" i="4" s="1"/>
  <c r="L203" i="4" s="1"/>
  <c r="M204" i="4" s="1"/>
  <c r="N205" i="4" s="1"/>
  <c r="O206" i="4" s="1"/>
  <c r="P207" i="4" s="1"/>
  <c r="C195" i="4"/>
  <c r="Q195" i="4" l="1"/>
  <c r="R196" i="4" s="1"/>
  <c r="S197" i="4" s="1"/>
  <c r="T198" i="4" s="1"/>
  <c r="U199" i="4" s="1"/>
  <c r="V200" i="4" s="1"/>
  <c r="W201" i="4" s="1"/>
  <c r="X202" i="4" s="1"/>
  <c r="Y203" i="4" s="1"/>
  <c r="Z204" i="4" s="1"/>
  <c r="D196" i="4"/>
  <c r="E197" i="4" s="1"/>
  <c r="F198" i="4" s="1"/>
  <c r="G199" i="4" s="1"/>
  <c r="H200" i="4" s="1"/>
  <c r="I201" i="4" s="1"/>
  <c r="J202" i="4" s="1"/>
  <c r="K203" i="4" s="1"/>
  <c r="L204" i="4" s="1"/>
  <c r="M205" i="4" s="1"/>
  <c r="N206" i="4" s="1"/>
  <c r="O207" i="4" s="1"/>
  <c r="P208" i="4" s="1"/>
  <c r="C196" i="4"/>
  <c r="Q196" i="4" l="1"/>
  <c r="R197" i="4" s="1"/>
  <c r="S198" i="4" s="1"/>
  <c r="T199" i="4" s="1"/>
  <c r="U200" i="4" s="1"/>
  <c r="V201" i="4" s="1"/>
  <c r="W202" i="4" s="1"/>
  <c r="X203" i="4" s="1"/>
  <c r="Y204" i="4" s="1"/>
  <c r="Z205" i="4" s="1"/>
  <c r="D197" i="4"/>
  <c r="E198" i="4" s="1"/>
  <c r="F199" i="4" s="1"/>
  <c r="G200" i="4" s="1"/>
  <c r="H201" i="4" s="1"/>
  <c r="I202" i="4" s="1"/>
  <c r="J203" i="4" s="1"/>
  <c r="K204" i="4" s="1"/>
  <c r="L205" i="4" s="1"/>
  <c r="M206" i="4" s="1"/>
  <c r="N207" i="4" s="1"/>
  <c r="O208" i="4" s="1"/>
  <c r="P209" i="4" s="1"/>
  <c r="C197" i="4"/>
  <c r="Q197" i="4" l="1"/>
  <c r="R198" i="4" s="1"/>
  <c r="S199" i="4" s="1"/>
  <c r="T200" i="4" s="1"/>
  <c r="U201" i="4" s="1"/>
  <c r="V202" i="4" s="1"/>
  <c r="W203" i="4" s="1"/>
  <c r="X204" i="4" s="1"/>
  <c r="Y205" i="4" s="1"/>
  <c r="Z206" i="4" s="1"/>
  <c r="D198" i="4"/>
  <c r="E199" i="4" s="1"/>
  <c r="F200" i="4" s="1"/>
  <c r="G201" i="4" s="1"/>
  <c r="H202" i="4" s="1"/>
  <c r="I203" i="4" s="1"/>
  <c r="J204" i="4" s="1"/>
  <c r="K205" i="4" s="1"/>
  <c r="L206" i="4" s="1"/>
  <c r="M207" i="4" s="1"/>
  <c r="N208" i="4" s="1"/>
  <c r="O209" i="4" s="1"/>
  <c r="P210" i="4" s="1"/>
  <c r="C198" i="4"/>
  <c r="Q198" i="4" l="1"/>
  <c r="R199" i="4" s="1"/>
  <c r="S200" i="4" s="1"/>
  <c r="T201" i="4" s="1"/>
  <c r="U202" i="4" s="1"/>
  <c r="V203" i="4" s="1"/>
  <c r="W204" i="4" s="1"/>
  <c r="X205" i="4" s="1"/>
  <c r="Y206" i="4" s="1"/>
  <c r="Z207" i="4" s="1"/>
  <c r="D199" i="4"/>
  <c r="E200" i="4" s="1"/>
  <c r="F201" i="4" s="1"/>
  <c r="G202" i="4" s="1"/>
  <c r="H203" i="4" s="1"/>
  <c r="I204" i="4" s="1"/>
  <c r="J205" i="4" s="1"/>
  <c r="K206" i="4" s="1"/>
  <c r="L207" i="4" s="1"/>
  <c r="M208" i="4" s="1"/>
  <c r="N209" i="4" s="1"/>
  <c r="O210" i="4" s="1"/>
  <c r="P211" i="4" s="1"/>
  <c r="C199" i="4"/>
  <c r="Q199" i="4" l="1"/>
  <c r="R200" i="4" s="1"/>
  <c r="S201" i="4" s="1"/>
  <c r="T202" i="4" s="1"/>
  <c r="U203" i="4" s="1"/>
  <c r="V204" i="4" s="1"/>
  <c r="W205" i="4" s="1"/>
  <c r="X206" i="4" s="1"/>
  <c r="Y207" i="4" s="1"/>
  <c r="Z208" i="4" s="1"/>
  <c r="D200" i="4"/>
  <c r="E201" i="4" s="1"/>
  <c r="F202" i="4" s="1"/>
  <c r="G203" i="4" s="1"/>
  <c r="H204" i="4" s="1"/>
  <c r="I205" i="4" s="1"/>
  <c r="J206" i="4" s="1"/>
  <c r="K207" i="4" s="1"/>
  <c r="L208" i="4" s="1"/>
  <c r="M209" i="4" s="1"/>
  <c r="N210" i="4" s="1"/>
  <c r="O211" i="4" s="1"/>
  <c r="P212" i="4" s="1"/>
  <c r="C200" i="4"/>
  <c r="D201" i="4" l="1"/>
  <c r="E202" i="4" s="1"/>
  <c r="F203" i="4" s="1"/>
  <c r="G204" i="4" s="1"/>
  <c r="H205" i="4" s="1"/>
  <c r="I206" i="4" s="1"/>
  <c r="J207" i="4" s="1"/>
  <c r="K208" i="4" s="1"/>
  <c r="L209" i="4" s="1"/>
  <c r="M210" i="4" s="1"/>
  <c r="N211" i="4" s="1"/>
  <c r="O212" i="4" s="1"/>
  <c r="P213" i="4" s="1"/>
  <c r="Q200" i="4"/>
  <c r="R201" i="4" s="1"/>
  <c r="S202" i="4" s="1"/>
  <c r="T203" i="4" s="1"/>
  <c r="U204" i="4" s="1"/>
  <c r="V205" i="4" s="1"/>
  <c r="W206" i="4" s="1"/>
  <c r="X207" i="4" s="1"/>
  <c r="Y208" i="4" s="1"/>
  <c r="Z209" i="4" s="1"/>
  <c r="C201" i="4"/>
  <c r="D202" i="4" l="1"/>
  <c r="E203" i="4" s="1"/>
  <c r="F204" i="4" s="1"/>
  <c r="G205" i="4" s="1"/>
  <c r="H206" i="4" s="1"/>
  <c r="I207" i="4" s="1"/>
  <c r="J208" i="4" s="1"/>
  <c r="K209" i="4" s="1"/>
  <c r="L210" i="4" s="1"/>
  <c r="M211" i="4" s="1"/>
  <c r="N212" i="4" s="1"/>
  <c r="O213" i="4" s="1"/>
  <c r="P214" i="4" s="1"/>
  <c r="Q201" i="4"/>
  <c r="R202" i="4" s="1"/>
  <c r="S203" i="4" s="1"/>
  <c r="T204" i="4" s="1"/>
  <c r="U205" i="4" s="1"/>
  <c r="V206" i="4" s="1"/>
  <c r="W207" i="4" s="1"/>
  <c r="X208" i="4" s="1"/>
  <c r="Y209" i="4" s="1"/>
  <c r="Z210" i="4" s="1"/>
  <c r="C202" i="4"/>
  <c r="D203" i="4" l="1"/>
  <c r="E204" i="4" s="1"/>
  <c r="F205" i="4" s="1"/>
  <c r="G206" i="4" s="1"/>
  <c r="H207" i="4" s="1"/>
  <c r="I208" i="4" s="1"/>
  <c r="J209" i="4" s="1"/>
  <c r="K210" i="4" s="1"/>
  <c r="L211" i="4" s="1"/>
  <c r="M212" i="4" s="1"/>
  <c r="N213" i="4" s="1"/>
  <c r="O214" i="4" s="1"/>
  <c r="P215" i="4" s="1"/>
  <c r="Q202" i="4"/>
  <c r="R203" i="4" s="1"/>
  <c r="S204" i="4" s="1"/>
  <c r="T205" i="4" s="1"/>
  <c r="U206" i="4" s="1"/>
  <c r="V207" i="4" s="1"/>
  <c r="W208" i="4" s="1"/>
  <c r="X209" i="4" s="1"/>
  <c r="Y210" i="4" s="1"/>
  <c r="Z211" i="4" s="1"/>
  <c r="C203" i="4"/>
  <c r="D204" i="4" l="1"/>
  <c r="E205" i="4" s="1"/>
  <c r="F206" i="4" s="1"/>
  <c r="G207" i="4" s="1"/>
  <c r="H208" i="4" s="1"/>
  <c r="I209" i="4" s="1"/>
  <c r="J210" i="4" s="1"/>
  <c r="K211" i="4" s="1"/>
  <c r="L212" i="4" s="1"/>
  <c r="M213" i="4" s="1"/>
  <c r="N214" i="4" s="1"/>
  <c r="O215" i="4" s="1"/>
  <c r="Q203" i="4"/>
  <c r="R204" i="4" s="1"/>
  <c r="S205" i="4" s="1"/>
  <c r="T206" i="4" s="1"/>
  <c r="U207" i="4" s="1"/>
  <c r="V208" i="4" s="1"/>
  <c r="W209" i="4" s="1"/>
  <c r="X210" i="4" s="1"/>
  <c r="Y211" i="4" s="1"/>
  <c r="Z212" i="4" s="1"/>
  <c r="C204" i="4"/>
  <c r="Q204" i="4" l="1"/>
  <c r="R205" i="4" s="1"/>
  <c r="S206" i="4" s="1"/>
  <c r="T207" i="4" s="1"/>
  <c r="U208" i="4" s="1"/>
  <c r="V209" i="4" s="1"/>
  <c r="W210" i="4" s="1"/>
  <c r="X211" i="4" s="1"/>
  <c r="Y212" i="4" s="1"/>
  <c r="Z213" i="4" s="1"/>
  <c r="D205" i="4"/>
  <c r="E206" i="4" s="1"/>
  <c r="F207" i="4" s="1"/>
  <c r="G208" i="4" s="1"/>
  <c r="H209" i="4" s="1"/>
  <c r="I210" i="4" s="1"/>
  <c r="J211" i="4" s="1"/>
  <c r="K212" i="4" s="1"/>
  <c r="L213" i="4" s="1"/>
  <c r="M214" i="4" s="1"/>
  <c r="N215" i="4" s="1"/>
  <c r="C205" i="4"/>
  <c r="Q205" i="4" l="1"/>
  <c r="R206" i="4" s="1"/>
  <c r="S207" i="4" s="1"/>
  <c r="T208" i="4" s="1"/>
  <c r="U209" i="4" s="1"/>
  <c r="V210" i="4" s="1"/>
  <c r="W211" i="4" s="1"/>
  <c r="X212" i="4" s="1"/>
  <c r="Y213" i="4" s="1"/>
  <c r="Z214" i="4" s="1"/>
  <c r="D206" i="4"/>
  <c r="E207" i="4" s="1"/>
  <c r="F208" i="4" s="1"/>
  <c r="G209" i="4" s="1"/>
  <c r="H210" i="4" s="1"/>
  <c r="I211" i="4" s="1"/>
  <c r="J212" i="4" s="1"/>
  <c r="K213" i="4" s="1"/>
  <c r="L214" i="4" s="1"/>
  <c r="M215" i="4" s="1"/>
  <c r="C206" i="4"/>
  <c r="Q206" i="4" l="1"/>
  <c r="R207" i="4" s="1"/>
  <c r="S208" i="4" s="1"/>
  <c r="T209" i="4" s="1"/>
  <c r="U210" i="4" s="1"/>
  <c r="V211" i="4" s="1"/>
  <c r="W212" i="4" s="1"/>
  <c r="X213" i="4" s="1"/>
  <c r="Y214" i="4" s="1"/>
  <c r="Z215" i="4" s="1"/>
  <c r="D207" i="4"/>
  <c r="E208" i="4" s="1"/>
  <c r="F209" i="4" s="1"/>
  <c r="G210" i="4" s="1"/>
  <c r="H211" i="4" s="1"/>
  <c r="I212" i="4" s="1"/>
  <c r="J213" i="4" s="1"/>
  <c r="K214" i="4" s="1"/>
  <c r="L215" i="4" s="1"/>
  <c r="C207" i="4"/>
  <c r="Q207" i="4" l="1"/>
  <c r="R208" i="4" s="1"/>
  <c r="S209" i="4" s="1"/>
  <c r="T210" i="4" s="1"/>
  <c r="U211" i="4" s="1"/>
  <c r="V212" i="4" s="1"/>
  <c r="W213" i="4" s="1"/>
  <c r="X214" i="4" s="1"/>
  <c r="Y215" i="4" s="1"/>
  <c r="D208" i="4"/>
  <c r="E209" i="4" s="1"/>
  <c r="F210" i="4" s="1"/>
  <c r="G211" i="4" s="1"/>
  <c r="H212" i="4" s="1"/>
  <c r="I213" i="4" s="1"/>
  <c r="J214" i="4" s="1"/>
  <c r="K215" i="4" s="1"/>
  <c r="C208" i="4"/>
  <c r="Q208" i="4" l="1"/>
  <c r="R209" i="4" s="1"/>
  <c r="S210" i="4" s="1"/>
  <c r="T211" i="4" s="1"/>
  <c r="U212" i="4" s="1"/>
  <c r="V213" i="4" s="1"/>
  <c r="W214" i="4" s="1"/>
  <c r="X215" i="4" s="1"/>
  <c r="D209" i="4"/>
  <c r="E210" i="4" s="1"/>
  <c r="F211" i="4" s="1"/>
  <c r="G212" i="4" s="1"/>
  <c r="H213" i="4" s="1"/>
  <c r="I214" i="4" s="1"/>
  <c r="J215" i="4" s="1"/>
  <c r="C209" i="4"/>
  <c r="Q209" i="4" l="1"/>
  <c r="R210" i="4" s="1"/>
  <c r="S211" i="4" s="1"/>
  <c r="T212" i="4" s="1"/>
  <c r="U213" i="4" s="1"/>
  <c r="V214" i="4" s="1"/>
  <c r="W215" i="4" s="1"/>
  <c r="D210" i="4"/>
  <c r="E211" i="4" s="1"/>
  <c r="F212" i="4" s="1"/>
  <c r="G213" i="4" s="1"/>
  <c r="H214" i="4" s="1"/>
  <c r="I215" i="4" s="1"/>
  <c r="C210" i="4"/>
  <c r="D211" i="4" l="1"/>
  <c r="E212" i="4" s="1"/>
  <c r="F213" i="4" s="1"/>
  <c r="G214" i="4" s="1"/>
  <c r="H215" i="4" s="1"/>
  <c r="Q210" i="4"/>
  <c r="R211" i="4" s="1"/>
  <c r="S212" i="4" s="1"/>
  <c r="T213" i="4" s="1"/>
  <c r="U214" i="4" s="1"/>
  <c r="V215" i="4" s="1"/>
  <c r="C211" i="4"/>
  <c r="D212" i="4" l="1"/>
  <c r="E213" i="4" s="1"/>
  <c r="F214" i="4" s="1"/>
  <c r="G215" i="4" s="1"/>
  <c r="Q211" i="4"/>
  <c r="R212" i="4" s="1"/>
  <c r="S213" i="4" s="1"/>
  <c r="T214" i="4" s="1"/>
  <c r="U215" i="4" s="1"/>
  <c r="C212" i="4"/>
  <c r="Q212" i="4" l="1"/>
  <c r="R213" i="4" s="1"/>
  <c r="S214" i="4" s="1"/>
  <c r="T215" i="4" s="1"/>
  <c r="D213" i="4"/>
  <c r="E214" i="4" s="1"/>
  <c r="F215" i="4" s="1"/>
  <c r="C213" i="4"/>
  <c r="D214" i="4" l="1"/>
  <c r="E215" i="4" s="1"/>
  <c r="Q213" i="4"/>
  <c r="R214" i="4" s="1"/>
  <c r="S215" i="4" s="1"/>
  <c r="C214" i="4"/>
  <c r="D215" i="4" l="1"/>
  <c r="Q214" i="4"/>
  <c r="R215" i="4" s="1"/>
  <c r="C215" i="4"/>
  <c r="Q215" i="4" s="1"/>
</calcChain>
</file>

<file path=xl/sharedStrings.xml><?xml version="1.0" encoding="utf-8"?>
<sst xmlns="http://schemas.openxmlformats.org/spreadsheetml/2006/main" count="355" uniqueCount="196">
  <si>
    <t>Count</t>
  </si>
  <si>
    <t>Feed</t>
  </si>
  <si>
    <t>lbs</t>
  </si>
  <si>
    <t>Heating</t>
  </si>
  <si>
    <t>Electricity</t>
  </si>
  <si>
    <t>Labor</t>
  </si>
  <si>
    <t>Chemicals</t>
  </si>
  <si>
    <t>Insurance</t>
  </si>
  <si>
    <t>Loan</t>
  </si>
  <si>
    <t>%</t>
  </si>
  <si>
    <t>% Total Cost</t>
  </si>
  <si>
    <t>year</t>
  </si>
  <si>
    <t>kw-hr</t>
  </si>
  <si>
    <t>Hr</t>
  </si>
  <si>
    <t>$</t>
  </si>
  <si>
    <t>Item</t>
  </si>
  <si>
    <t>Total Variable Costs</t>
  </si>
  <si>
    <t>Total Fixed Costs</t>
  </si>
  <si>
    <t>Gross Income</t>
  </si>
  <si>
    <t>Quantity</t>
  </si>
  <si>
    <t>Building</t>
  </si>
  <si>
    <t>Tank System</t>
  </si>
  <si>
    <t>Water Heater</t>
  </si>
  <si>
    <t>Water Storage</t>
  </si>
  <si>
    <t>Emergency Generator</t>
  </si>
  <si>
    <t>Purge Tank</t>
  </si>
  <si>
    <t>Agitators</t>
  </si>
  <si>
    <t>Blower</t>
  </si>
  <si>
    <t>Monitor Equipment</t>
  </si>
  <si>
    <t>Water Quality Equipment</t>
  </si>
  <si>
    <t>Fish Handling Equipment</t>
  </si>
  <si>
    <t>Feed Storage</t>
  </si>
  <si>
    <t>System Set-up Labor</t>
  </si>
  <si>
    <t>Miscellaneous Equipment</t>
  </si>
  <si>
    <t>Maintenance</t>
  </si>
  <si>
    <t>Management</t>
  </si>
  <si>
    <t>Loan Rate</t>
  </si>
  <si>
    <t>Total Cost</t>
  </si>
  <si>
    <t>Cost Per Tank</t>
  </si>
  <si>
    <t>Needed</t>
  </si>
  <si>
    <t>Loan Length (Years)</t>
  </si>
  <si>
    <t>Biological Factors</t>
  </si>
  <si>
    <t>Stocking Size</t>
  </si>
  <si>
    <t>Feed Conversion</t>
  </si>
  <si>
    <t>Desired Harvest Size</t>
  </si>
  <si>
    <t>units</t>
  </si>
  <si>
    <t>grams</t>
  </si>
  <si>
    <t>Stocking Density</t>
  </si>
  <si>
    <t>PL45/gal</t>
  </si>
  <si>
    <t>Sale Price</t>
  </si>
  <si>
    <t>Growth Rate</t>
  </si>
  <si>
    <t>Harvest Size</t>
  </si>
  <si>
    <t>Tank Size</t>
  </si>
  <si>
    <t>ft</t>
  </si>
  <si>
    <t>Tank Depth</t>
  </si>
  <si>
    <t>Tank Area</t>
  </si>
  <si>
    <t>Tank Diameter</t>
  </si>
  <si>
    <t>sqft</t>
  </si>
  <si>
    <t>Tank Volume</t>
  </si>
  <si>
    <t>cuft</t>
  </si>
  <si>
    <t>Total Gallons</t>
  </si>
  <si>
    <t>Tank Fill Rate</t>
  </si>
  <si>
    <t>gal</t>
  </si>
  <si>
    <t>Gallons Per Tank</t>
  </si>
  <si>
    <t>Weeks to Grow</t>
  </si>
  <si>
    <t>$/lbs</t>
  </si>
  <si>
    <t>Sold Units</t>
  </si>
  <si>
    <t>Harvest Schedule</t>
  </si>
  <si>
    <t>Week</t>
  </si>
  <si>
    <t>Weeks to Harvest</t>
  </si>
  <si>
    <t>Week Start Date</t>
  </si>
  <si>
    <t>Weeks to Clean</t>
  </si>
  <si>
    <t>Tank Number</t>
  </si>
  <si>
    <t>Down Payment</t>
  </si>
  <si>
    <t>Project Start Date</t>
  </si>
  <si>
    <t>Tank room width</t>
  </si>
  <si>
    <t>Tank room length</t>
  </si>
  <si>
    <t>Annual Cost</t>
  </si>
  <si>
    <t>Oxygen Cylinders</t>
  </si>
  <si>
    <t>Computer</t>
  </si>
  <si>
    <t>Pumps</t>
  </si>
  <si>
    <t>Tank room cost</t>
  </si>
  <si>
    <t>Tank room Sqft Need</t>
  </si>
  <si>
    <t>Tank room Sqft Recommended</t>
  </si>
  <si>
    <t>Cost per Sqft</t>
  </si>
  <si>
    <t>$/sqft</t>
  </si>
  <si>
    <t>$ total</t>
  </si>
  <si>
    <t>unit</t>
  </si>
  <si>
    <t>Value</t>
  </si>
  <si>
    <t>Stocking Quantity Per Tank</t>
  </si>
  <si>
    <t>g/shrimp</t>
  </si>
  <si>
    <t>*453.59237 g per lbs</t>
  </si>
  <si>
    <t>Revenue After Yr 1</t>
  </si>
  <si>
    <t>Yr 1-Yr 3 Output</t>
  </si>
  <si>
    <t>After Yr 3 Output</t>
  </si>
  <si>
    <t>Annual Costs and Returns</t>
  </si>
  <si>
    <t>Unit</t>
  </si>
  <si>
    <t>Price/Unit</t>
  </si>
  <si>
    <t>Total Value</t>
  </si>
  <si>
    <t>Shrimp</t>
  </si>
  <si>
    <t>Variable Costs</t>
  </si>
  <si>
    <t>PL Stocking</t>
  </si>
  <si>
    <t>Fixed Costs</t>
  </si>
  <si>
    <t>BreakEven Analysis</t>
  </si>
  <si>
    <t>Financing</t>
  </si>
  <si>
    <t>N/A</t>
  </si>
  <si>
    <t>After Year 3</t>
  </si>
  <si>
    <t>Year 1-3</t>
  </si>
  <si>
    <t>Survival Rate Yr 1-3</t>
  </si>
  <si>
    <t>Surviving Quantity Per Tank After Yr 3</t>
  </si>
  <si>
    <t>Surviving Quantity Per Tank Yr 1-3</t>
  </si>
  <si>
    <t>Year 1</t>
  </si>
  <si>
    <t>Surviving Quantity Total</t>
  </si>
  <si>
    <t>Lbs for Sale</t>
  </si>
  <si>
    <t>Salt</t>
  </si>
  <si>
    <t>Chemicals (Water Quality)</t>
  </si>
  <si>
    <t>Breakeven Price Variable Costs</t>
  </si>
  <si>
    <t>Room Size</t>
  </si>
  <si>
    <t>Survival Rate After Yr 3</t>
  </si>
  <si>
    <t>PL for Stocking</t>
  </si>
  <si>
    <t>Total Space Cost</t>
  </si>
  <si>
    <t>percentage</t>
  </si>
  <si>
    <t>Office/Sale Room Cost</t>
  </si>
  <si>
    <t>Construction Factors</t>
  </si>
  <si>
    <t>Economic Factors</t>
  </si>
  <si>
    <t>Weeks Tanks Must Sit empty between harvests?</t>
  </si>
  <si>
    <t>Total Tank System Cost</t>
  </si>
  <si>
    <t>*tanks sit idle between harvests</t>
  </si>
  <si>
    <t>*Reference from a farmer. Subject to change per operation.</t>
  </si>
  <si>
    <t>Lifespan</t>
  </si>
  <si>
    <t>Usefulness Cost</t>
  </si>
  <si>
    <t>Salvage Value</t>
  </si>
  <si>
    <t>*Recommended 1 pound of salt for one pound of shrimp sold.</t>
  </si>
  <si>
    <t>*One set of water treatment chemicals per tank per year.</t>
  </si>
  <si>
    <t>Tank</t>
  </si>
  <si>
    <t>*estimated based on operation size</t>
  </si>
  <si>
    <t>*calculated from tank space available times stocking density</t>
  </si>
  <si>
    <t>*Recommended 5% of total operating costs</t>
  </si>
  <si>
    <t>-</t>
  </si>
  <si>
    <t>Financing/Loan Payment</t>
  </si>
  <si>
    <t>Start Here</t>
  </si>
  <si>
    <t>*calculated from total costs that follow</t>
  </si>
  <si>
    <t>*remaining balance between needed and down payment</t>
  </si>
  <si>
    <t>*calculated from "percentage down"</t>
  </si>
  <si>
    <t>Percentage Down</t>
  </si>
  <si>
    <t>*standard as reported in studies</t>
  </si>
  <si>
    <t>*Suggestions in green based on survey responses</t>
  </si>
  <si>
    <t>*minimum target, high efficiency will lead to higher weights and more income</t>
  </si>
  <si>
    <t>*lower weight results in lower survival rate.</t>
  </si>
  <si>
    <t>*sqft calculation based on diameter</t>
  </si>
  <si>
    <t>*cuft calculation based on diameter and depth</t>
  </si>
  <si>
    <t>*allowance for a foot of spacing from top of tank to water level</t>
  </si>
  <si>
    <t>*gallons calculated from volume and fill rate</t>
  </si>
  <si>
    <t>*gallons per tank times number of tanks</t>
  </si>
  <si>
    <t>*cost per tank times number of tanks</t>
  </si>
  <si>
    <t>*Estimated room dimensions based on tank size, number of tanks, and space around tanks</t>
  </si>
  <si>
    <t>*sqft calculation from room width times room length</t>
  </si>
  <si>
    <t>*costs per sqft times total sqft</t>
  </si>
  <si>
    <t>*costs per sqft times office/sale room space</t>
  </si>
  <si>
    <t>*25 by 20 additional space for office, storage, work lab, etc.</t>
  </si>
  <si>
    <t>*allowance for additional 5% of space</t>
  </si>
  <si>
    <t>*Annual Cost=(Total Cost-Salvage Value)/Lifespan</t>
  </si>
  <si>
    <t>*from "Constuction factors"</t>
  </si>
  <si>
    <t>*from past studies</t>
  </si>
  <si>
    <t>*2% Fixed Costs</t>
  </si>
  <si>
    <t>*2% Variable Cost</t>
  </si>
  <si>
    <t>*beginning biomass</t>
  </si>
  <si>
    <t>*ending biomass</t>
  </si>
  <si>
    <t>*(ending biomass-beginning biomass)/feed conversion ratio</t>
  </si>
  <si>
    <t>Green Cells have Suggested Values Based on Industry Surveys and Testimonials, can be changed. (Input your economic, biological, construction, and equipment factors).</t>
  </si>
  <si>
    <t>Orange Cells have Formula Values based on Green input cells.</t>
  </si>
  <si>
    <t>Blue Cells have Intermediate Calculations</t>
  </si>
  <si>
    <t>*from "Financing" above</t>
  </si>
  <si>
    <t>Analysis + Output</t>
  </si>
  <si>
    <t>Breakeven lbs Variable Costs</t>
  </si>
  <si>
    <t>Breakeven lbs Total Costs</t>
  </si>
  <si>
    <t>daily</t>
  </si>
  <si>
    <t>weeks</t>
  </si>
  <si>
    <t>Office/Sale Room Sqft</t>
  </si>
  <si>
    <t>Breakeven Price Total Costs</t>
  </si>
  <si>
    <t>How Many Tanks do you intend to use?</t>
  </si>
  <si>
    <t>Harvests Yr 1</t>
  </si>
  <si>
    <t>Harvests After Yr 1</t>
  </si>
  <si>
    <t>Revenue Yr 1-3</t>
  </si>
  <si>
    <t>1 = Growing Shrimp</t>
  </si>
  <si>
    <t>0 = Not in Use</t>
  </si>
  <si>
    <t>2 = Harvest Week</t>
  </si>
  <si>
    <t>Stocking lbs Total After Yr 3</t>
  </si>
  <si>
    <t>Stocking lbs Total Yr 1-3</t>
  </si>
  <si>
    <t>*estimated hours based on operation size.</t>
  </si>
  <si>
    <t>lbs feed per lbs shrimp</t>
  </si>
  <si>
    <t>*rounded up in following sheets</t>
  </si>
  <si>
    <t>*Two rows of tanks. Tank Diameter+ 4 ft to each wall + 4 ft aisle between tanks.</t>
  </si>
  <si>
    <t>*Length of room is tank diameters added, 4 ft to each wall, 2 ft between tanks.</t>
  </si>
  <si>
    <t>*based on online tank prices</t>
  </si>
  <si>
    <t>"Harvest Schedule" tab provides visualization for harvests based on stocking size, growth rate, harvest size, and number of tank inputs.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</si>
</sst>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3" borderId="0" xfId="0" applyFill="1"/>
    <xf numFmtId="0" fontId="0" fillId="5" borderId="0" xfId="0" applyFill="1"/>
    <xf numFmtId="44" fontId="0" fillId="5" borderId="0" xfId="0" applyNumberForma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4" fontId="0" fillId="0" borderId="4" xfId="0" applyNumberFormat="1" applyBorder="1"/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/>
    <xf numFmtId="44" fontId="0" fillId="0" borderId="0" xfId="0" applyNumberFormat="1" applyFill="1"/>
    <xf numFmtId="2" fontId="0" fillId="0" borderId="0" xfId="0" applyNumberFormat="1" applyFill="1"/>
    <xf numFmtId="10" fontId="0" fillId="0" borderId="0" xfId="0" applyNumberFormat="1" applyAlignment="1">
      <alignment horizontal="center"/>
    </xf>
    <xf numFmtId="1" fontId="0" fillId="0" borderId="0" xfId="0" applyNumberFormat="1" applyFill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11" borderId="3" xfId="0" applyFill="1" applyBorder="1"/>
    <xf numFmtId="0" fontId="0" fillId="11" borderId="0" xfId="0" applyFill="1" applyBorder="1"/>
    <xf numFmtId="0" fontId="0" fillId="11" borderId="4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0" borderId="0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0" xfId="0" applyFill="1" applyBorder="1"/>
    <xf numFmtId="44" fontId="0" fillId="0" borderId="0" xfId="0" applyNumberFormat="1" applyFill="1" applyBorder="1"/>
    <xf numFmtId="10" fontId="0" fillId="0" borderId="0" xfId="0" applyNumberFormat="1" applyFill="1" applyBorder="1"/>
    <xf numFmtId="2" fontId="0" fillId="6" borderId="4" xfId="0" applyNumberFormat="1" applyFill="1" applyBorder="1"/>
    <xf numFmtId="1" fontId="0" fillId="6" borderId="4" xfId="0" applyNumberFormat="1" applyFill="1" applyBorder="1"/>
    <xf numFmtId="0" fontId="0" fillId="0" borderId="3" xfId="0" applyFill="1" applyBorder="1"/>
    <xf numFmtId="0" fontId="0" fillId="0" borderId="5" xfId="0" applyFill="1" applyBorder="1"/>
    <xf numFmtId="0" fontId="0" fillId="8" borderId="5" xfId="0" applyFill="1" applyBorder="1"/>
    <xf numFmtId="0" fontId="0" fillId="8" borderId="8" xfId="0" applyFill="1" applyBorder="1"/>
    <xf numFmtId="0" fontId="0" fillId="8" borderId="6" xfId="0" applyFill="1" applyBorder="1"/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12" borderId="0" xfId="0" applyFill="1" applyBorder="1"/>
    <xf numFmtId="44" fontId="0" fillId="12" borderId="4" xfId="0" applyNumberFormat="1" applyFill="1" applyBorder="1"/>
    <xf numFmtId="0" fontId="0" fillId="12" borderId="4" xfId="0" applyFill="1" applyBorder="1"/>
    <xf numFmtId="0" fontId="0" fillId="11" borderId="0" xfId="0" applyFill="1" applyBorder="1" applyAlignment="1">
      <alignment horizontal="center"/>
    </xf>
    <xf numFmtId="44" fontId="0" fillId="11" borderId="4" xfId="0" applyNumberFormat="1" applyFill="1" applyBorder="1"/>
    <xf numFmtId="10" fontId="0" fillId="11" borderId="4" xfId="0" applyNumberFormat="1" applyFill="1" applyBorder="1"/>
    <xf numFmtId="9" fontId="0" fillId="11" borderId="0" xfId="0" applyNumberFormat="1" applyFill="1" applyBorder="1"/>
    <xf numFmtId="0" fontId="0" fillId="0" borderId="8" xfId="0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13" borderId="0" xfId="0" applyFill="1" applyBorder="1"/>
    <xf numFmtId="0" fontId="0" fillId="0" borderId="0" xfId="0" applyFill="1" applyBorder="1" applyAlignment="1">
      <alignment horizontal="center" wrapText="1"/>
    </xf>
    <xf numFmtId="0" fontId="0" fillId="0" borderId="4" xfId="0" applyFill="1" applyBorder="1"/>
    <xf numFmtId="0" fontId="0" fillId="0" borderId="6" xfId="0" applyFill="1" applyBorder="1"/>
    <xf numFmtId="0" fontId="0" fillId="0" borderId="5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12" borderId="6" xfId="0" applyFill="1" applyBorder="1"/>
    <xf numFmtId="4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9" borderId="0" xfId="0" applyFill="1" applyBorder="1"/>
    <xf numFmtId="1" fontId="0" fillId="12" borderId="0" xfId="0" applyNumberFormat="1" applyFill="1" applyBorder="1"/>
    <xf numFmtId="44" fontId="0" fillId="0" borderId="0" xfId="0" applyNumberFormat="1" applyFill="1" applyBorder="1" applyAlignment="1">
      <alignment horizontal="center"/>
    </xf>
    <xf numFmtId="44" fontId="0" fillId="0" borderId="4" xfId="0" applyNumberFormat="1" applyFill="1" applyBorder="1"/>
    <xf numFmtId="0" fontId="0" fillId="10" borderId="0" xfId="0" applyFill="1"/>
    <xf numFmtId="14" fontId="0" fillId="0" borderId="0" xfId="0" applyNumberFormat="1" applyFill="1" applyAlignment="1">
      <alignment horizontal="center"/>
    </xf>
    <xf numFmtId="0" fontId="3" fillId="0" borderId="0" xfId="0" applyFont="1" applyFill="1" applyBorder="1"/>
    <xf numFmtId="0" fontId="3" fillId="3" borderId="0" xfId="0" applyFont="1" applyFill="1" applyBorder="1"/>
    <xf numFmtId="0" fontId="3" fillId="3" borderId="0" xfId="0" applyFont="1" applyFill="1"/>
    <xf numFmtId="1" fontId="0" fillId="0" borderId="0" xfId="0" applyNumberFormat="1" applyBorder="1"/>
    <xf numFmtId="1" fontId="0" fillId="0" borderId="0" xfId="0" applyNumberFormat="1" applyFill="1" applyBorder="1"/>
    <xf numFmtId="0" fontId="3" fillId="0" borderId="3" xfId="0" applyFont="1" applyFill="1" applyBorder="1"/>
    <xf numFmtId="8" fontId="0" fillId="0" borderId="4" xfId="0" applyNumberFormat="1" applyBorder="1"/>
    <xf numFmtId="44" fontId="0" fillId="9" borderId="4" xfId="0" applyNumberFormat="1" applyFill="1" applyBorder="1"/>
    <xf numFmtId="2" fontId="0" fillId="0" borderId="4" xfId="0" applyNumberFormat="1" applyFill="1" applyBorder="1"/>
    <xf numFmtId="2" fontId="0" fillId="0" borderId="6" xfId="0" applyNumberFormat="1" applyFill="1" applyBorder="1"/>
    <xf numFmtId="1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4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4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3" fillId="3" borderId="1" xfId="0" applyFont="1" applyFill="1" applyBorder="1"/>
    <xf numFmtId="8" fontId="0" fillId="0" borderId="0" xfId="0" applyNumberFormat="1" applyFill="1" applyBorder="1"/>
    <xf numFmtId="0" fontId="0" fillId="0" borderId="3" xfId="0" applyFill="1" applyBorder="1" applyAlignment="1">
      <alignment horizontal="left" wrapText="1"/>
    </xf>
    <xf numFmtId="0" fontId="0" fillId="9" borderId="5" xfId="0" applyFill="1" applyBorder="1"/>
    <xf numFmtId="0" fontId="0" fillId="9" borderId="8" xfId="0" applyFill="1" applyBorder="1"/>
    <xf numFmtId="44" fontId="0" fillId="9" borderId="8" xfId="0" applyNumberFormat="1" applyFill="1" applyBorder="1"/>
    <xf numFmtId="0" fontId="0" fillId="9" borderId="6" xfId="0" applyFill="1" applyBorder="1"/>
    <xf numFmtId="44" fontId="0" fillId="3" borderId="7" xfId="0" applyNumberFormat="1" applyFill="1" applyBorder="1"/>
    <xf numFmtId="0" fontId="3" fillId="3" borderId="4" xfId="0" applyFont="1" applyFill="1" applyBorder="1"/>
    <xf numFmtId="0" fontId="0" fillId="7" borderId="3" xfId="0" applyFill="1" applyBorder="1"/>
    <xf numFmtId="44" fontId="0" fillId="11" borderId="0" xfId="0" applyNumberFormat="1" applyFill="1" applyBorder="1"/>
    <xf numFmtId="0" fontId="0" fillId="4" borderId="5" xfId="0" applyFill="1" applyBorder="1"/>
    <xf numFmtId="0" fontId="0" fillId="4" borderId="8" xfId="0" applyFill="1" applyBorder="1"/>
    <xf numFmtId="44" fontId="0" fillId="4" borderId="8" xfId="0" applyNumberFormat="1" applyFill="1" applyBorder="1"/>
    <xf numFmtId="0" fontId="0" fillId="4" borderId="6" xfId="0" applyFill="1" applyBorder="1"/>
    <xf numFmtId="9" fontId="0" fillId="0" borderId="0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3" fillId="3" borderId="7" xfId="0" applyFont="1" applyFill="1" applyBorder="1"/>
    <xf numFmtId="0" fontId="3" fillId="3" borderId="2" xfId="0" applyFont="1" applyFill="1" applyBorder="1"/>
    <xf numFmtId="9" fontId="0" fillId="0" borderId="0" xfId="0" applyNumberFormat="1" applyFill="1" applyBorder="1"/>
    <xf numFmtId="0" fontId="0" fillId="12" borderId="3" xfId="0" applyFill="1" applyBorder="1"/>
    <xf numFmtId="0" fontId="3" fillId="9" borderId="3" xfId="0" applyFont="1" applyFill="1" applyBorder="1"/>
    <xf numFmtId="0" fontId="3" fillId="15" borderId="3" xfId="0" applyFont="1" applyFill="1" applyBorder="1"/>
    <xf numFmtId="0" fontId="0" fillId="15" borderId="0" xfId="0" applyFill="1" applyBorder="1"/>
    <xf numFmtId="44" fontId="0" fillId="15" borderId="4" xfId="0" applyNumberFormat="1" applyFill="1" applyBorder="1"/>
    <xf numFmtId="0" fontId="0" fillId="5" borderId="0" xfId="0" applyFill="1" applyBorder="1"/>
    <xf numFmtId="44" fontId="0" fillId="5" borderId="4" xfId="0" applyNumberFormat="1" applyFill="1" applyBorder="1"/>
    <xf numFmtId="0" fontId="3" fillId="5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4" fontId="0" fillId="3" borderId="7" xfId="0" applyNumberFormat="1" applyFill="1" applyBorder="1" applyAlignment="1">
      <alignment horizontal="center"/>
    </xf>
    <xf numFmtId="9" fontId="0" fillId="0" borderId="0" xfId="0" applyNumberFormat="1" applyFill="1"/>
    <xf numFmtId="44" fontId="0" fillId="0" borderId="0" xfId="1" applyNumberFormat="1" applyFont="1" applyFill="1"/>
    <xf numFmtId="2" fontId="0" fillId="12" borderId="8" xfId="0" applyNumberFormat="1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2" xfId="0" applyFill="1" applyBorder="1"/>
    <xf numFmtId="44" fontId="0" fillId="12" borderId="6" xfId="0" applyNumberFormat="1" applyFill="1" applyBorder="1"/>
    <xf numFmtId="0" fontId="0" fillId="0" borderId="7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/>
    <xf numFmtId="1" fontId="0" fillId="0" borderId="0" xfId="0" applyNumberFormat="1"/>
    <xf numFmtId="44" fontId="0" fillId="0" borderId="0" xfId="0" applyNumberFormat="1"/>
    <xf numFmtId="10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44" fontId="0" fillId="0" borderId="0" xfId="0" applyNumberFormat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44" fontId="0" fillId="12" borderId="0" xfId="0" applyNumberFormat="1" applyFill="1" applyBorder="1"/>
    <xf numFmtId="44" fontId="0" fillId="11" borderId="0" xfId="0" applyNumberFormat="1" applyFill="1" applyBorder="1" applyAlignment="1">
      <alignment horizontal="right" vertical="center"/>
    </xf>
    <xf numFmtId="0" fontId="0" fillId="4" borderId="3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4" fillId="14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5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FFFF66CC"/>
      <color rgb="FFFF33CC"/>
      <color rgb="FFFFFF99"/>
      <color rgb="FFFFCC00"/>
      <color rgb="FFFFCC66"/>
      <color rgb="FFFFCC99"/>
      <color rgb="FFF0F084"/>
      <color rgb="FFFFFF66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C188-4FE8-4ACF-A66F-8C7AAF424413}">
  <sheetPr codeName="Sheet1"/>
  <dimension ref="A1:Q99"/>
  <sheetViews>
    <sheetView tabSelected="1" zoomScaleNormal="100" workbookViewId="0">
      <selection activeCell="A7" sqref="A7:H7"/>
    </sheetView>
  </sheetViews>
  <sheetFormatPr defaultRowHeight="14.4" x14ac:dyDescent="0.3"/>
  <cols>
    <col min="1" max="1" width="36.33203125" customWidth="1"/>
    <col min="2" max="2" width="12.5546875" bestFit="1" customWidth="1"/>
    <col min="3" max="3" width="21.5546875" bestFit="1" customWidth="1"/>
    <col min="4" max="4" width="14.6640625" customWidth="1"/>
    <col min="5" max="5" width="15.109375" style="18" bestFit="1" customWidth="1"/>
    <col min="6" max="6" width="13.44140625" customWidth="1"/>
    <col min="7" max="7" width="46.33203125" bestFit="1" customWidth="1"/>
    <col min="8" max="8" width="45" customWidth="1"/>
    <col min="9" max="9" width="11" style="18" customWidth="1"/>
    <col min="10" max="10" width="33" bestFit="1" customWidth="1"/>
    <col min="12" max="12" width="32.44140625" customWidth="1"/>
  </cols>
  <sheetData>
    <row r="1" spans="1:14" ht="15" customHeight="1" x14ac:dyDescent="0.45">
      <c r="A1" s="158" t="s">
        <v>140</v>
      </c>
      <c r="B1" s="158"/>
      <c r="C1" s="158"/>
      <c r="D1" s="158"/>
      <c r="E1" s="158"/>
      <c r="F1" s="158"/>
      <c r="G1" s="158"/>
      <c r="H1" s="158"/>
      <c r="I1" s="141"/>
      <c r="J1" s="141"/>
      <c r="K1" s="141"/>
      <c r="L1" s="141"/>
    </row>
    <row r="2" spans="1:14" ht="15" customHeight="1" x14ac:dyDescent="0.45">
      <c r="A2" s="158"/>
      <c r="B2" s="158"/>
      <c r="C2" s="158"/>
      <c r="D2" s="158"/>
      <c r="E2" s="158"/>
      <c r="F2" s="158"/>
      <c r="G2" s="158"/>
      <c r="H2" s="158"/>
      <c r="I2" s="141"/>
      <c r="J2" s="141"/>
      <c r="K2" s="141"/>
      <c r="L2" s="141"/>
    </row>
    <row r="3" spans="1:14" ht="15" customHeight="1" x14ac:dyDescent="0.45">
      <c r="A3" s="4" t="s">
        <v>74</v>
      </c>
      <c r="B3" s="4"/>
      <c r="C3" s="8">
        <v>45078</v>
      </c>
      <c r="D3" s="8"/>
      <c r="E3" s="74"/>
      <c r="F3" s="4"/>
      <c r="G3" s="57"/>
      <c r="H3" s="57"/>
      <c r="I3" s="57"/>
      <c r="J3" s="59"/>
      <c r="K3" s="59"/>
      <c r="L3" s="59"/>
      <c r="M3" s="4"/>
      <c r="N3" s="4"/>
    </row>
    <row r="4" spans="1:14" ht="15" customHeight="1" x14ac:dyDescent="0.3">
      <c r="A4" s="159" t="s">
        <v>169</v>
      </c>
      <c r="B4" s="159"/>
      <c r="C4" s="159"/>
      <c r="D4" s="159"/>
      <c r="E4" s="159"/>
      <c r="F4" s="159"/>
      <c r="G4" s="159"/>
      <c r="H4" s="159"/>
      <c r="I4" s="142"/>
      <c r="J4" s="142"/>
      <c r="K4" s="59"/>
      <c r="L4" s="59"/>
      <c r="M4" s="4"/>
    </row>
    <row r="5" spans="1:14" ht="15" customHeight="1" x14ac:dyDescent="0.3">
      <c r="A5" s="160" t="s">
        <v>170</v>
      </c>
      <c r="B5" s="160"/>
      <c r="C5" s="160"/>
      <c r="D5" s="160"/>
      <c r="E5" s="160"/>
      <c r="F5" s="160"/>
      <c r="G5" s="160"/>
      <c r="H5" s="160"/>
      <c r="I5" s="142"/>
      <c r="J5" s="142"/>
      <c r="K5" s="59"/>
      <c r="L5" s="59"/>
      <c r="M5" s="4"/>
    </row>
    <row r="6" spans="1:14" ht="15" customHeight="1" x14ac:dyDescent="0.3">
      <c r="A6" s="161" t="s">
        <v>171</v>
      </c>
      <c r="B6" s="161"/>
      <c r="C6" s="161"/>
      <c r="D6" s="161"/>
      <c r="E6" s="161"/>
      <c r="F6" s="161"/>
      <c r="G6" s="161"/>
      <c r="H6" s="161"/>
      <c r="I6" s="142"/>
      <c r="J6" s="142"/>
      <c r="K6" s="59"/>
      <c r="L6" s="59"/>
      <c r="M6" s="4"/>
    </row>
    <row r="7" spans="1:14" s="18" customFormat="1" ht="15" customHeight="1" x14ac:dyDescent="0.3">
      <c r="A7" s="162" t="s">
        <v>195</v>
      </c>
      <c r="B7" s="162"/>
      <c r="C7" s="162"/>
      <c r="D7" s="162"/>
      <c r="E7" s="162"/>
      <c r="F7" s="162"/>
      <c r="G7" s="162"/>
      <c r="H7" s="162"/>
      <c r="I7" s="143"/>
      <c r="J7" s="143"/>
      <c r="K7" s="59"/>
      <c r="L7" s="59"/>
      <c r="M7" s="59"/>
    </row>
    <row r="8" spans="1:14" s="18" customFormat="1" ht="15" customHeight="1" x14ac:dyDescent="0.45">
      <c r="A8" s="58"/>
      <c r="B8" s="58"/>
      <c r="C8" s="58"/>
      <c r="D8" s="58"/>
      <c r="E8" s="58"/>
      <c r="F8" s="58"/>
      <c r="G8" s="57"/>
      <c r="H8" s="57"/>
      <c r="I8" s="59"/>
      <c r="J8" s="59"/>
      <c r="K8" s="59"/>
      <c r="L8" s="59"/>
      <c r="M8" s="59"/>
    </row>
    <row r="9" spans="1:14" x14ac:dyDescent="0.3">
      <c r="A9" s="60" t="s">
        <v>180</v>
      </c>
      <c r="B9" s="60"/>
      <c r="C9" s="52">
        <v>16</v>
      </c>
      <c r="D9" s="4"/>
      <c r="E9" s="4"/>
      <c r="F9" s="4"/>
      <c r="G9" s="4"/>
      <c r="H9" s="4"/>
      <c r="I9" s="59"/>
      <c r="J9" s="4"/>
      <c r="K9" s="4"/>
      <c r="L9" s="4"/>
    </row>
    <row r="10" spans="1:14" x14ac:dyDescent="0.3">
      <c r="A10" s="157" t="s">
        <v>125</v>
      </c>
      <c r="B10" s="157"/>
      <c r="C10" s="4">
        <v>2</v>
      </c>
      <c r="D10" s="34" t="s">
        <v>127</v>
      </c>
      <c r="E10" s="34"/>
      <c r="F10" s="34"/>
      <c r="G10" s="34"/>
      <c r="H10" s="34"/>
      <c r="I10" s="34"/>
      <c r="J10" s="34"/>
      <c r="K10" s="34"/>
      <c r="L10" s="34"/>
    </row>
    <row r="11" spans="1:14" x14ac:dyDescent="0.3">
      <c r="A11" s="4"/>
      <c r="B11" s="4"/>
      <c r="C11" s="8"/>
      <c r="D11" s="4"/>
      <c r="E11" s="4"/>
      <c r="F11" s="4"/>
      <c r="G11" s="4"/>
      <c r="H11" s="4"/>
      <c r="I11" s="59"/>
      <c r="J11" s="34"/>
      <c r="K11" s="34"/>
      <c r="L11" s="4"/>
    </row>
    <row r="12" spans="1:14" x14ac:dyDescent="0.3">
      <c r="A12" s="96" t="s">
        <v>41</v>
      </c>
      <c r="B12" s="35"/>
      <c r="C12" s="36"/>
      <c r="E12"/>
      <c r="I12" s="59"/>
    </row>
    <row r="13" spans="1:14" x14ac:dyDescent="0.3">
      <c r="A13" s="31" t="s">
        <v>15</v>
      </c>
      <c r="B13" s="32"/>
      <c r="C13" s="33" t="s">
        <v>45</v>
      </c>
      <c r="D13" s="76" t="s">
        <v>146</v>
      </c>
      <c r="E13" s="37"/>
      <c r="F13" s="1"/>
      <c r="G13" s="1"/>
      <c r="H13" s="1"/>
      <c r="I13" s="59"/>
    </row>
    <row r="14" spans="1:14" x14ac:dyDescent="0.3">
      <c r="A14" s="23" t="s">
        <v>42</v>
      </c>
      <c r="B14" s="29">
        <v>1.5</v>
      </c>
      <c r="C14" s="25" t="s">
        <v>46</v>
      </c>
      <c r="D14" s="24" t="s">
        <v>148</v>
      </c>
      <c r="E14" s="24"/>
      <c r="F14" s="24"/>
      <c r="G14" s="24"/>
      <c r="H14" s="24"/>
      <c r="I14" s="34"/>
    </row>
    <row r="15" spans="1:14" x14ac:dyDescent="0.3">
      <c r="A15" s="23" t="s">
        <v>44</v>
      </c>
      <c r="B15" s="29">
        <v>20</v>
      </c>
      <c r="C15" s="25" t="s">
        <v>46</v>
      </c>
      <c r="D15" s="24" t="s">
        <v>147</v>
      </c>
      <c r="E15" s="24"/>
      <c r="F15" s="24"/>
      <c r="G15" s="24"/>
      <c r="H15" s="24"/>
      <c r="I15" s="59"/>
    </row>
    <row r="16" spans="1:14" ht="15" customHeight="1" x14ac:dyDescent="0.3">
      <c r="A16" s="23" t="s">
        <v>43</v>
      </c>
      <c r="B16" s="29">
        <v>1.4</v>
      </c>
      <c r="C16" s="25" t="s">
        <v>190</v>
      </c>
      <c r="D16" s="24" t="s">
        <v>145</v>
      </c>
      <c r="E16" s="24"/>
      <c r="F16" s="24"/>
      <c r="G16" s="24"/>
      <c r="H16" s="24"/>
      <c r="I16" s="59"/>
    </row>
    <row r="17" spans="1:13" x14ac:dyDescent="0.3">
      <c r="A17" s="23" t="s">
        <v>47</v>
      </c>
      <c r="B17" s="29">
        <v>3</v>
      </c>
      <c r="C17" s="25" t="s">
        <v>48</v>
      </c>
      <c r="D17" s="34"/>
      <c r="E17" s="24"/>
      <c r="F17" s="24"/>
      <c r="G17" s="24"/>
      <c r="H17" s="24"/>
      <c r="I17" s="59"/>
    </row>
    <row r="18" spans="1:13" x14ac:dyDescent="0.3">
      <c r="A18" s="23" t="s">
        <v>108</v>
      </c>
      <c r="B18" s="55">
        <v>0.5</v>
      </c>
      <c r="C18" s="25" t="s">
        <v>121</v>
      </c>
      <c r="D18" s="24"/>
      <c r="E18" s="24"/>
      <c r="F18" s="24"/>
      <c r="G18" s="24"/>
      <c r="H18" s="24"/>
      <c r="I18" s="34"/>
    </row>
    <row r="19" spans="1:13" x14ac:dyDescent="0.3">
      <c r="A19" s="23" t="s">
        <v>118</v>
      </c>
      <c r="B19" s="55">
        <v>0.75</v>
      </c>
      <c r="C19" s="25" t="s">
        <v>121</v>
      </c>
      <c r="D19" s="24"/>
      <c r="E19" s="24"/>
      <c r="F19" s="24"/>
      <c r="I19" s="59"/>
    </row>
    <row r="20" spans="1:13" x14ac:dyDescent="0.3">
      <c r="A20" s="23" t="s">
        <v>50</v>
      </c>
      <c r="B20" s="29">
        <v>0.16800000000000001</v>
      </c>
      <c r="C20" s="25" t="s">
        <v>176</v>
      </c>
      <c r="D20" s="24"/>
      <c r="E20" s="24"/>
      <c r="F20" s="24"/>
      <c r="I20" s="59"/>
    </row>
    <row r="21" spans="1:13" x14ac:dyDescent="0.3">
      <c r="A21" s="43" t="s">
        <v>64</v>
      </c>
      <c r="B21" s="134">
        <f>(B15-B14)/B16</f>
        <v>13.214285714285715</v>
      </c>
      <c r="C21" s="63" t="s">
        <v>177</v>
      </c>
      <c r="D21" s="24" t="s">
        <v>191</v>
      </c>
      <c r="E21" s="24"/>
      <c r="F21" s="24"/>
      <c r="I21" s="59"/>
    </row>
    <row r="22" spans="1:13" x14ac:dyDescent="0.3">
      <c r="E22"/>
      <c r="I22" s="59"/>
    </row>
    <row r="23" spans="1:13" x14ac:dyDescent="0.3">
      <c r="A23" s="77" t="s">
        <v>123</v>
      </c>
      <c r="B23" s="1"/>
      <c r="C23" s="1"/>
      <c r="E23"/>
      <c r="I23" s="34"/>
    </row>
    <row r="24" spans="1:13" x14ac:dyDescent="0.3">
      <c r="A24" s="135" t="s">
        <v>52</v>
      </c>
      <c r="B24" s="136"/>
      <c r="C24" s="137"/>
      <c r="D24" s="34"/>
      <c r="E24"/>
      <c r="H24" s="18"/>
      <c r="I24" s="59"/>
      <c r="J24" s="18"/>
      <c r="K24" s="18"/>
      <c r="L24" s="18"/>
      <c r="M24" s="18"/>
    </row>
    <row r="25" spans="1:13" x14ac:dyDescent="0.3">
      <c r="A25" s="23" t="s">
        <v>56</v>
      </c>
      <c r="B25" s="24" t="s">
        <v>53</v>
      </c>
      <c r="C25" s="30">
        <v>8</v>
      </c>
      <c r="D25" s="34"/>
      <c r="E25"/>
      <c r="H25" s="18"/>
      <c r="I25" s="59"/>
      <c r="J25" s="18"/>
      <c r="K25" s="18"/>
      <c r="L25" s="18"/>
      <c r="M25" s="18"/>
    </row>
    <row r="26" spans="1:13" x14ac:dyDescent="0.3">
      <c r="A26" s="23" t="s">
        <v>54</v>
      </c>
      <c r="B26" s="24" t="s">
        <v>53</v>
      </c>
      <c r="C26" s="30">
        <v>5</v>
      </c>
      <c r="D26" s="34"/>
      <c r="E26"/>
      <c r="H26" s="18"/>
      <c r="I26" s="59"/>
      <c r="J26" s="18"/>
      <c r="K26" s="18"/>
      <c r="L26" s="18"/>
      <c r="M26" s="18"/>
    </row>
    <row r="27" spans="1:13" x14ac:dyDescent="0.3">
      <c r="A27" s="23" t="s">
        <v>55</v>
      </c>
      <c r="B27" s="24" t="s">
        <v>57</v>
      </c>
      <c r="C27" s="40">
        <f>((C25/2)^2)*PI()</f>
        <v>50.26548245743669</v>
      </c>
      <c r="D27" s="34" t="s">
        <v>149</v>
      </c>
      <c r="E27"/>
      <c r="H27" s="18"/>
      <c r="I27" s="34"/>
      <c r="J27" s="18"/>
      <c r="K27" s="18"/>
      <c r="L27" s="18"/>
      <c r="M27" s="18"/>
    </row>
    <row r="28" spans="1:13" x14ac:dyDescent="0.3">
      <c r="A28" s="23" t="s">
        <v>58</v>
      </c>
      <c r="B28" s="24" t="s">
        <v>59</v>
      </c>
      <c r="C28" s="40">
        <f>((C25/2)^2)*PI()*C26</f>
        <v>251.32741228718345</v>
      </c>
      <c r="D28" s="34" t="s">
        <v>150</v>
      </c>
      <c r="E28"/>
      <c r="I28" s="59"/>
    </row>
    <row r="29" spans="1:13" x14ac:dyDescent="0.3">
      <c r="A29" s="23" t="s">
        <v>61</v>
      </c>
      <c r="B29" s="24" t="s">
        <v>9</v>
      </c>
      <c r="C29" s="54">
        <v>0.9</v>
      </c>
      <c r="D29" s="34" t="s">
        <v>151</v>
      </c>
      <c r="E29"/>
      <c r="I29" s="59"/>
    </row>
    <row r="30" spans="1:13" x14ac:dyDescent="0.3">
      <c r="A30" s="23" t="s">
        <v>63</v>
      </c>
      <c r="B30" s="24" t="s">
        <v>62</v>
      </c>
      <c r="C30" s="41">
        <f>C28*C29*7.4852</f>
        <v>1693.112351806823</v>
      </c>
      <c r="D30" s="34" t="s">
        <v>152</v>
      </c>
      <c r="E30"/>
      <c r="I30" s="59"/>
    </row>
    <row r="31" spans="1:13" x14ac:dyDescent="0.3">
      <c r="A31" s="23" t="s">
        <v>60</v>
      </c>
      <c r="B31" s="24" t="s">
        <v>62</v>
      </c>
      <c r="C31" s="41">
        <f>C30*C9</f>
        <v>27089.797628909168</v>
      </c>
      <c r="D31" s="34" t="s">
        <v>153</v>
      </c>
      <c r="E31"/>
      <c r="I31" s="34"/>
    </row>
    <row r="32" spans="1:13" x14ac:dyDescent="0.3">
      <c r="A32" s="42" t="s">
        <v>38</v>
      </c>
      <c r="B32" s="34" t="s">
        <v>14</v>
      </c>
      <c r="C32" s="30">
        <v>1500</v>
      </c>
      <c r="D32" s="34" t="s">
        <v>194</v>
      </c>
      <c r="E32"/>
      <c r="G32" s="18"/>
      <c r="H32" s="18"/>
      <c r="I32" s="59"/>
    </row>
    <row r="33" spans="1:12" x14ac:dyDescent="0.3">
      <c r="A33" s="64" t="s">
        <v>126</v>
      </c>
      <c r="B33" s="65" t="s">
        <v>14</v>
      </c>
      <c r="C33" s="66">
        <f>C32*C9</f>
        <v>24000</v>
      </c>
      <c r="D33" s="34" t="s">
        <v>154</v>
      </c>
      <c r="E33"/>
      <c r="I33" s="59"/>
    </row>
    <row r="34" spans="1:12" x14ac:dyDescent="0.3">
      <c r="A34" s="31" t="s">
        <v>117</v>
      </c>
      <c r="B34" s="32"/>
      <c r="C34" s="33"/>
      <c r="D34" s="75"/>
      <c r="F34" s="18"/>
      <c r="G34" s="18"/>
      <c r="H34" s="18"/>
      <c r="I34" s="59"/>
      <c r="J34" s="18"/>
      <c r="K34" s="18"/>
      <c r="L34" s="18"/>
    </row>
    <row r="35" spans="1:12" x14ac:dyDescent="0.3">
      <c r="A35" s="23" t="s">
        <v>15</v>
      </c>
      <c r="B35" s="24" t="s">
        <v>87</v>
      </c>
      <c r="C35" s="25" t="s">
        <v>88</v>
      </c>
      <c r="D35" s="76" t="s">
        <v>155</v>
      </c>
      <c r="E35" s="1"/>
      <c r="F35" s="1"/>
      <c r="G35" s="1"/>
      <c r="H35" s="1"/>
      <c r="I35" s="34"/>
      <c r="J35" s="18"/>
      <c r="K35" s="18"/>
      <c r="L35" s="18"/>
    </row>
    <row r="36" spans="1:12" ht="15" customHeight="1" x14ac:dyDescent="0.3">
      <c r="A36" s="23" t="s">
        <v>75</v>
      </c>
      <c r="B36" s="24" t="s">
        <v>53</v>
      </c>
      <c r="C36" s="51">
        <f>(2*C25)+4+4+4</f>
        <v>28</v>
      </c>
      <c r="D36" s="34" t="s">
        <v>192</v>
      </c>
      <c r="E36"/>
      <c r="I36" s="59"/>
    </row>
    <row r="37" spans="1:12" x14ac:dyDescent="0.3">
      <c r="A37" s="23" t="s">
        <v>76</v>
      </c>
      <c r="B37" s="24" t="s">
        <v>53</v>
      </c>
      <c r="C37" s="51">
        <f>(0.5*C9)*C25+4+4+(((0.5*C9)-1)*2)</f>
        <v>86</v>
      </c>
      <c r="D37" s="34" t="s">
        <v>193</v>
      </c>
      <c r="E37"/>
      <c r="I37" s="59"/>
    </row>
    <row r="38" spans="1:12" x14ac:dyDescent="0.3">
      <c r="A38" s="23" t="s">
        <v>82</v>
      </c>
      <c r="B38" s="24" t="s">
        <v>57</v>
      </c>
      <c r="C38" s="51">
        <f>C36*C37</f>
        <v>2408</v>
      </c>
      <c r="D38" s="34" t="s">
        <v>156</v>
      </c>
      <c r="E38"/>
      <c r="I38" s="59"/>
    </row>
    <row r="39" spans="1:12" x14ac:dyDescent="0.3">
      <c r="A39" s="23" t="s">
        <v>83</v>
      </c>
      <c r="B39" s="34" t="s">
        <v>57</v>
      </c>
      <c r="C39" s="51">
        <f>ROUNDUP(C38*1.05,-1)</f>
        <v>2530</v>
      </c>
      <c r="D39" s="34" t="s">
        <v>160</v>
      </c>
      <c r="E39"/>
      <c r="I39" s="34"/>
    </row>
    <row r="40" spans="1:12" x14ac:dyDescent="0.3">
      <c r="A40" s="23" t="s">
        <v>84</v>
      </c>
      <c r="B40" s="24" t="s">
        <v>85</v>
      </c>
      <c r="C40" s="30">
        <v>70</v>
      </c>
      <c r="D40" s="34" t="s">
        <v>128</v>
      </c>
      <c r="E40"/>
      <c r="H40" s="18"/>
      <c r="I40" s="59"/>
    </row>
    <row r="41" spans="1:12" x14ac:dyDescent="0.3">
      <c r="A41" s="23" t="s">
        <v>81</v>
      </c>
      <c r="B41" s="24" t="s">
        <v>86</v>
      </c>
      <c r="C41" s="51">
        <f>C39*C40</f>
        <v>177100</v>
      </c>
      <c r="D41" s="34" t="s">
        <v>157</v>
      </c>
      <c r="E41"/>
      <c r="I41" s="59"/>
    </row>
    <row r="42" spans="1:12" x14ac:dyDescent="0.3">
      <c r="A42" s="42" t="s">
        <v>178</v>
      </c>
      <c r="B42" s="34" t="s">
        <v>57</v>
      </c>
      <c r="C42" s="30">
        <v>500</v>
      </c>
      <c r="D42" t="s">
        <v>159</v>
      </c>
      <c r="E42"/>
      <c r="I42" s="59"/>
    </row>
    <row r="43" spans="1:12" x14ac:dyDescent="0.3">
      <c r="A43" s="42" t="s">
        <v>122</v>
      </c>
      <c r="B43" s="24" t="s">
        <v>86</v>
      </c>
      <c r="C43" s="51">
        <f>C42*C40</f>
        <v>35000</v>
      </c>
      <c r="D43" s="34" t="s">
        <v>158</v>
      </c>
      <c r="E43"/>
      <c r="I43" s="34"/>
    </row>
    <row r="44" spans="1:12" x14ac:dyDescent="0.3">
      <c r="A44" s="44" t="s">
        <v>120</v>
      </c>
      <c r="B44" s="45" t="s">
        <v>86</v>
      </c>
      <c r="C44" s="46">
        <f>C41+C43</f>
        <v>212100</v>
      </c>
      <c r="E44"/>
      <c r="I44" s="59"/>
    </row>
    <row r="45" spans="1:12" x14ac:dyDescent="0.3">
      <c r="A45" s="4"/>
      <c r="B45" s="4"/>
      <c r="C45" s="8"/>
      <c r="D45" s="4"/>
      <c r="E45" s="4"/>
      <c r="F45" s="4"/>
      <c r="G45" s="4"/>
      <c r="H45" s="4"/>
      <c r="J45" s="34"/>
      <c r="K45" s="34"/>
    </row>
    <row r="46" spans="1:12" x14ac:dyDescent="0.3">
      <c r="A46" s="96" t="s">
        <v>124</v>
      </c>
      <c r="B46" s="35"/>
      <c r="C46" s="36"/>
      <c r="D46" s="34"/>
      <c r="E46" s="34"/>
      <c r="F46" s="34"/>
      <c r="G46" s="34"/>
      <c r="H46" s="34"/>
      <c r="J46" s="34"/>
      <c r="K46" s="34"/>
      <c r="L46" s="18"/>
    </row>
    <row r="47" spans="1:12" x14ac:dyDescent="0.3">
      <c r="A47" s="23"/>
      <c r="B47" s="24" t="s">
        <v>96</v>
      </c>
      <c r="C47" s="25"/>
      <c r="D47" s="38"/>
      <c r="E47" s="38"/>
      <c r="F47" s="38"/>
      <c r="G47" s="38"/>
      <c r="H47" s="38"/>
      <c r="J47" s="34"/>
      <c r="K47" s="34"/>
    </row>
    <row r="48" spans="1:12" x14ac:dyDescent="0.3">
      <c r="A48" s="23" t="s">
        <v>49</v>
      </c>
      <c r="B48" s="24" t="s">
        <v>65</v>
      </c>
      <c r="C48" s="53">
        <v>22</v>
      </c>
      <c r="D48" s="38"/>
      <c r="E48" s="38"/>
      <c r="F48" s="38"/>
      <c r="G48" s="38"/>
      <c r="H48" s="38"/>
      <c r="J48" s="34"/>
      <c r="K48" s="34"/>
    </row>
    <row r="49" spans="1:17" x14ac:dyDescent="0.3">
      <c r="A49" s="23"/>
      <c r="B49" s="24"/>
      <c r="C49" s="72"/>
      <c r="D49" s="38"/>
      <c r="E49" s="38"/>
      <c r="F49" s="38"/>
      <c r="G49" s="38"/>
      <c r="H49" s="38"/>
      <c r="J49" s="34"/>
      <c r="K49" s="34"/>
    </row>
    <row r="50" spans="1:17" x14ac:dyDescent="0.3">
      <c r="A50" s="154" t="s">
        <v>104</v>
      </c>
      <c r="B50" s="155"/>
      <c r="C50" s="156"/>
      <c r="D50" s="38"/>
      <c r="E50" s="38"/>
      <c r="F50" s="38"/>
      <c r="G50" s="38"/>
      <c r="H50" s="34"/>
    </row>
    <row r="51" spans="1:17" x14ac:dyDescent="0.3">
      <c r="A51" s="23" t="s">
        <v>144</v>
      </c>
      <c r="B51" s="24"/>
      <c r="C51" s="54">
        <v>0.2</v>
      </c>
      <c r="E51"/>
      <c r="I51"/>
    </row>
    <row r="52" spans="1:17" x14ac:dyDescent="0.3">
      <c r="A52" s="23" t="s">
        <v>36</v>
      </c>
      <c r="B52" s="24"/>
      <c r="C52" s="54">
        <v>0.05</v>
      </c>
      <c r="D52" s="38"/>
      <c r="E52" s="38"/>
      <c r="F52" s="38"/>
      <c r="G52" s="38"/>
      <c r="H52" s="18"/>
    </row>
    <row r="53" spans="1:17" x14ac:dyDescent="0.3">
      <c r="A53" s="23" t="s">
        <v>40</v>
      </c>
      <c r="B53" s="24"/>
      <c r="C53" s="30">
        <v>20</v>
      </c>
      <c r="E53"/>
      <c r="I53"/>
    </row>
    <row r="54" spans="1:17" x14ac:dyDescent="0.3">
      <c r="A54" s="23" t="s">
        <v>39</v>
      </c>
      <c r="B54" s="24"/>
      <c r="C54" s="50">
        <f>SUM(E60:E66,B73:B91)</f>
        <v>335152.44372620271</v>
      </c>
      <c r="D54" s="147" t="s">
        <v>141</v>
      </c>
      <c r="E54" s="147"/>
      <c r="F54" s="34"/>
      <c r="G54" s="34"/>
      <c r="K54" s="39"/>
      <c r="L54" s="39"/>
      <c r="M54" s="39"/>
      <c r="N54" s="39"/>
      <c r="O54" s="38"/>
      <c r="P54" s="18"/>
      <c r="Q54" s="73"/>
    </row>
    <row r="55" spans="1:17" x14ac:dyDescent="0.3">
      <c r="A55" s="23" t="s">
        <v>73</v>
      </c>
      <c r="B55" s="24"/>
      <c r="C55" s="50">
        <f>C54*C51</f>
        <v>67030.488745240538</v>
      </c>
      <c r="D55" s="147" t="s">
        <v>143</v>
      </c>
      <c r="E55" s="147"/>
      <c r="F55" s="34"/>
      <c r="G55" s="34"/>
      <c r="O55" s="39"/>
      <c r="P55" s="18"/>
      <c r="Q55" s="73"/>
    </row>
    <row r="56" spans="1:17" x14ac:dyDescent="0.3">
      <c r="A56" s="26" t="s">
        <v>8</v>
      </c>
      <c r="B56" s="27"/>
      <c r="C56" s="138">
        <f>C54*(1-C51)</f>
        <v>268121.95498096215</v>
      </c>
      <c r="D56" s="150" t="s">
        <v>142</v>
      </c>
      <c r="E56" s="150"/>
      <c r="F56" s="38"/>
      <c r="G56" s="38"/>
      <c r="H56" s="38"/>
    </row>
    <row r="57" spans="1:17" x14ac:dyDescent="0.3">
      <c r="E57"/>
    </row>
    <row r="58" spans="1:17" x14ac:dyDescent="0.3">
      <c r="A58" s="96" t="s">
        <v>100</v>
      </c>
      <c r="B58" s="35"/>
      <c r="C58" s="35"/>
      <c r="D58" s="35"/>
      <c r="E58" s="35"/>
      <c r="F58" s="35"/>
      <c r="G58" s="36"/>
      <c r="H58" s="18"/>
      <c r="I58"/>
    </row>
    <row r="59" spans="1:17" x14ac:dyDescent="0.3">
      <c r="A59" s="23"/>
      <c r="B59" s="24" t="s">
        <v>96</v>
      </c>
      <c r="C59" s="24" t="s">
        <v>19</v>
      </c>
      <c r="D59" s="24" t="s">
        <v>97</v>
      </c>
      <c r="E59" s="24" t="s">
        <v>37</v>
      </c>
      <c r="F59" s="24"/>
      <c r="G59" s="25"/>
      <c r="H59" s="18"/>
      <c r="I59"/>
    </row>
    <row r="60" spans="1:17" x14ac:dyDescent="0.3">
      <c r="A60" s="23" t="s">
        <v>119</v>
      </c>
      <c r="B60" s="47" t="s">
        <v>0</v>
      </c>
      <c r="C60" s="70">
        <f>B17*C30*'Analysis+Output'!D3</f>
        <v>208252.8192722392</v>
      </c>
      <c r="D60" s="29">
        <v>0.1</v>
      </c>
      <c r="E60" s="67">
        <f t="shared" ref="E60:E66" si="0">C60*D60</f>
        <v>20825.281927223921</v>
      </c>
      <c r="F60" s="24" t="s">
        <v>136</v>
      </c>
      <c r="G60" s="25"/>
      <c r="H60" s="18"/>
      <c r="I60"/>
    </row>
    <row r="61" spans="1:17" x14ac:dyDescent="0.3">
      <c r="A61" s="23" t="s">
        <v>1</v>
      </c>
      <c r="B61" s="47" t="s">
        <v>2</v>
      </c>
      <c r="C61" s="70">
        <f>('Analysis+Output'!B13-'Analysis+Output'!F4)*B16</f>
        <v>5463.5146295332224</v>
      </c>
      <c r="D61" s="29">
        <v>1.2</v>
      </c>
      <c r="E61" s="67">
        <f t="shared" si="0"/>
        <v>6556.2175554398664</v>
      </c>
      <c r="F61" s="24" t="s">
        <v>168</v>
      </c>
      <c r="G61" s="25"/>
      <c r="H61" s="18"/>
      <c r="I61"/>
    </row>
    <row r="62" spans="1:17" x14ac:dyDescent="0.3">
      <c r="A62" s="23" t="s">
        <v>3</v>
      </c>
      <c r="B62" s="68" t="s">
        <v>11</v>
      </c>
      <c r="C62" s="49">
        <f>IF(C9&lt;10,560*0.5,IF(C9&gt;18,560*1.5,560))</f>
        <v>560</v>
      </c>
      <c r="D62" s="29">
        <v>8</v>
      </c>
      <c r="E62" s="67">
        <f t="shared" si="0"/>
        <v>4480</v>
      </c>
      <c r="F62" s="24" t="s">
        <v>135</v>
      </c>
      <c r="G62" s="25"/>
      <c r="H62" s="34"/>
      <c r="I62"/>
    </row>
    <row r="63" spans="1:17" x14ac:dyDescent="0.3">
      <c r="A63" s="23" t="s">
        <v>4</v>
      </c>
      <c r="B63" s="68" t="s">
        <v>12</v>
      </c>
      <c r="C63" s="49">
        <f>IF(C9&lt;10,9333*0.5,IF(C9&gt;18,9333*1.5,9333))</f>
        <v>9333</v>
      </c>
      <c r="D63" s="29">
        <v>0.06</v>
      </c>
      <c r="E63" s="67">
        <f t="shared" si="0"/>
        <v>559.98</v>
      </c>
      <c r="F63" s="24" t="s">
        <v>135</v>
      </c>
      <c r="G63" s="62"/>
      <c r="H63" s="34"/>
      <c r="I63"/>
    </row>
    <row r="64" spans="1:17" x14ac:dyDescent="0.3">
      <c r="A64" s="23" t="s">
        <v>5</v>
      </c>
      <c r="B64" s="68" t="s">
        <v>13</v>
      </c>
      <c r="C64" s="49">
        <f>IF(C9&lt;10,(4*7*52)*0.5,IF(C9&gt;18,(4*7*52)*1.5,4*7*52))</f>
        <v>1456</v>
      </c>
      <c r="D64" s="29">
        <v>12</v>
      </c>
      <c r="E64" s="67">
        <f t="shared" si="0"/>
        <v>17472</v>
      </c>
      <c r="F64" s="34" t="s">
        <v>189</v>
      </c>
      <c r="G64" s="62"/>
      <c r="H64" s="34"/>
      <c r="I64"/>
    </row>
    <row r="65" spans="1:9" x14ac:dyDescent="0.3">
      <c r="A65" s="23" t="s">
        <v>6</v>
      </c>
      <c r="B65" s="68" t="s">
        <v>134</v>
      </c>
      <c r="C65" s="49">
        <f>C9</f>
        <v>16</v>
      </c>
      <c r="D65" s="29">
        <v>100</v>
      </c>
      <c r="E65" s="67">
        <f t="shared" si="0"/>
        <v>1600</v>
      </c>
      <c r="F65" s="34" t="s">
        <v>133</v>
      </c>
      <c r="G65" s="62"/>
      <c r="H65" s="34"/>
      <c r="I65"/>
    </row>
    <row r="66" spans="1:9" x14ac:dyDescent="0.3">
      <c r="A66" s="23" t="s">
        <v>114</v>
      </c>
      <c r="B66" s="68" t="s">
        <v>2</v>
      </c>
      <c r="C66" s="70">
        <f>'Analysis+Output'!B13</f>
        <v>4591.1887643136324</v>
      </c>
      <c r="D66" s="29">
        <v>1</v>
      </c>
      <c r="E66" s="67">
        <f t="shared" si="0"/>
        <v>4591.1887643136324</v>
      </c>
      <c r="F66" s="34" t="s">
        <v>132</v>
      </c>
      <c r="G66" s="62"/>
      <c r="H66" s="79"/>
      <c r="I66"/>
    </row>
    <row r="67" spans="1:9" x14ac:dyDescent="0.3">
      <c r="A67" s="42" t="s">
        <v>7</v>
      </c>
      <c r="B67" s="68" t="s">
        <v>14</v>
      </c>
      <c r="C67" s="71" t="s">
        <v>138</v>
      </c>
      <c r="D67" s="71" t="s">
        <v>138</v>
      </c>
      <c r="E67" s="97">
        <f>SUM(F73:F91)*0.05</f>
        <v>1031.3940596755488</v>
      </c>
      <c r="F67" s="34" t="s">
        <v>137</v>
      </c>
      <c r="G67" s="62"/>
      <c r="H67" s="18"/>
      <c r="I67"/>
    </row>
    <row r="68" spans="1:9" x14ac:dyDescent="0.3">
      <c r="A68" s="98" t="s">
        <v>139</v>
      </c>
      <c r="B68" s="61" t="s">
        <v>14</v>
      </c>
      <c r="C68" s="71" t="s">
        <v>138</v>
      </c>
      <c r="D68" s="71" t="s">
        <v>138</v>
      </c>
      <c r="E68" s="97">
        <f>-PMT(C52,C53,C56)</f>
        <v>21514.799350298468</v>
      </c>
      <c r="F68" s="34" t="s">
        <v>172</v>
      </c>
      <c r="G68" s="62"/>
      <c r="H68" s="18"/>
      <c r="I68"/>
    </row>
    <row r="69" spans="1:9" x14ac:dyDescent="0.3">
      <c r="A69" s="99" t="s">
        <v>16</v>
      </c>
      <c r="B69" s="100"/>
      <c r="C69" s="100"/>
      <c r="D69" s="100"/>
      <c r="E69" s="101">
        <f>SUM(E60:E68)</f>
        <v>78630.861656951442</v>
      </c>
      <c r="F69" s="100"/>
      <c r="G69" s="102"/>
      <c r="H69" s="18"/>
      <c r="I69"/>
    </row>
    <row r="70" spans="1:9" x14ac:dyDescent="0.3">
      <c r="E70"/>
    </row>
    <row r="71" spans="1:9" x14ac:dyDescent="0.3">
      <c r="A71" s="96" t="s">
        <v>102</v>
      </c>
      <c r="B71" s="35"/>
      <c r="C71" s="35"/>
      <c r="D71" s="35"/>
      <c r="E71" s="103"/>
      <c r="F71" s="35"/>
      <c r="G71" s="36"/>
      <c r="H71" s="18"/>
      <c r="I71"/>
    </row>
    <row r="72" spans="1:9" x14ac:dyDescent="0.3">
      <c r="A72" s="31" t="s">
        <v>15</v>
      </c>
      <c r="B72" s="32" t="s">
        <v>37</v>
      </c>
      <c r="C72" s="32" t="s">
        <v>129</v>
      </c>
      <c r="D72" s="32" t="s">
        <v>130</v>
      </c>
      <c r="E72" s="32" t="s">
        <v>131</v>
      </c>
      <c r="F72" s="32" t="s">
        <v>77</v>
      </c>
      <c r="G72" s="33" t="s">
        <v>161</v>
      </c>
      <c r="H72" s="18"/>
      <c r="I72"/>
    </row>
    <row r="73" spans="1:9" x14ac:dyDescent="0.3">
      <c r="A73" s="42" t="s">
        <v>20</v>
      </c>
      <c r="B73" s="152">
        <f>C44</f>
        <v>212100</v>
      </c>
      <c r="C73" s="24">
        <v>30</v>
      </c>
      <c r="D73" s="67">
        <f t="shared" ref="D73:D88" si="1">B73*0.9</f>
        <v>190890</v>
      </c>
      <c r="E73" s="67">
        <f t="shared" ref="E73:E88" si="2">B73*0.1</f>
        <v>21210</v>
      </c>
      <c r="F73" s="67">
        <f>D73/C73</f>
        <v>6363</v>
      </c>
      <c r="G73" s="25" t="s">
        <v>162</v>
      </c>
      <c r="H73" s="18"/>
      <c r="I73"/>
    </row>
    <row r="74" spans="1:9" x14ac:dyDescent="0.3">
      <c r="A74" s="42" t="s">
        <v>21</v>
      </c>
      <c r="B74" s="152">
        <f>C33</f>
        <v>24000</v>
      </c>
      <c r="C74" s="24">
        <v>10</v>
      </c>
      <c r="D74" s="67">
        <f t="shared" si="1"/>
        <v>21600</v>
      </c>
      <c r="E74" s="67">
        <f t="shared" si="2"/>
        <v>2400</v>
      </c>
      <c r="F74" s="67">
        <f t="shared" ref="F74:F91" si="3">D74/C74</f>
        <v>2160</v>
      </c>
      <c r="G74" s="25" t="s">
        <v>162</v>
      </c>
      <c r="H74" s="18"/>
      <c r="I74"/>
    </row>
    <row r="75" spans="1:9" x14ac:dyDescent="0.3">
      <c r="A75" s="42" t="s">
        <v>22</v>
      </c>
      <c r="B75" s="106">
        <v>4700</v>
      </c>
      <c r="C75" s="24">
        <v>10</v>
      </c>
      <c r="D75" s="67">
        <f t="shared" si="1"/>
        <v>4230</v>
      </c>
      <c r="E75" s="67">
        <f t="shared" si="2"/>
        <v>470</v>
      </c>
      <c r="F75" s="67">
        <f>D75/C75</f>
        <v>423</v>
      </c>
      <c r="G75" s="104" t="s">
        <v>163</v>
      </c>
      <c r="H75" s="34"/>
      <c r="I75"/>
    </row>
    <row r="76" spans="1:9" x14ac:dyDescent="0.3">
      <c r="A76" s="23" t="s">
        <v>23</v>
      </c>
      <c r="B76" s="106">
        <v>2600</v>
      </c>
      <c r="C76" s="24">
        <v>10</v>
      </c>
      <c r="D76" s="67">
        <f t="shared" si="1"/>
        <v>2340</v>
      </c>
      <c r="E76" s="67">
        <f t="shared" si="2"/>
        <v>260</v>
      </c>
      <c r="F76" s="67">
        <f>D76/C76</f>
        <v>234</v>
      </c>
      <c r="G76" s="104" t="s">
        <v>163</v>
      </c>
      <c r="H76" s="34"/>
      <c r="I76"/>
    </row>
    <row r="77" spans="1:9" x14ac:dyDescent="0.3">
      <c r="A77" s="23" t="s">
        <v>24</v>
      </c>
      <c r="B77" s="106">
        <v>4500</v>
      </c>
      <c r="C77" s="24">
        <v>15</v>
      </c>
      <c r="D77" s="67">
        <f t="shared" si="1"/>
        <v>4050</v>
      </c>
      <c r="E77" s="67">
        <f t="shared" si="2"/>
        <v>450</v>
      </c>
      <c r="F77" s="67">
        <f t="shared" si="3"/>
        <v>270</v>
      </c>
      <c r="G77" s="104" t="s">
        <v>163</v>
      </c>
      <c r="H77" s="34"/>
      <c r="I77"/>
    </row>
    <row r="78" spans="1:9" x14ac:dyDescent="0.3">
      <c r="A78" s="23" t="s">
        <v>25</v>
      </c>
      <c r="B78" s="106">
        <v>450</v>
      </c>
      <c r="C78" s="24">
        <v>10</v>
      </c>
      <c r="D78" s="67">
        <f t="shared" si="1"/>
        <v>405</v>
      </c>
      <c r="E78" s="67">
        <f t="shared" si="2"/>
        <v>45</v>
      </c>
      <c r="F78" s="67">
        <f t="shared" si="3"/>
        <v>40.5</v>
      </c>
      <c r="G78" s="104" t="s">
        <v>163</v>
      </c>
      <c r="H78" s="34"/>
      <c r="I78"/>
    </row>
    <row r="79" spans="1:9" x14ac:dyDescent="0.3">
      <c r="A79" s="42" t="s">
        <v>26</v>
      </c>
      <c r="B79" s="106">
        <v>4800</v>
      </c>
      <c r="C79" s="24">
        <v>5</v>
      </c>
      <c r="D79" s="67">
        <f t="shared" si="1"/>
        <v>4320</v>
      </c>
      <c r="E79" s="67">
        <f t="shared" si="2"/>
        <v>480</v>
      </c>
      <c r="F79" s="67">
        <f t="shared" si="3"/>
        <v>864</v>
      </c>
      <c r="G79" s="104" t="s">
        <v>163</v>
      </c>
      <c r="H79" s="34"/>
      <c r="I79"/>
    </row>
    <row r="80" spans="1:9" x14ac:dyDescent="0.3">
      <c r="A80" s="42" t="s">
        <v>27</v>
      </c>
      <c r="B80" s="106">
        <v>3400</v>
      </c>
      <c r="C80" s="24">
        <v>5</v>
      </c>
      <c r="D80" s="67">
        <f t="shared" si="1"/>
        <v>3060</v>
      </c>
      <c r="E80" s="67">
        <f t="shared" si="2"/>
        <v>340</v>
      </c>
      <c r="F80" s="67">
        <f t="shared" si="3"/>
        <v>612</v>
      </c>
      <c r="G80" s="104" t="s">
        <v>163</v>
      </c>
      <c r="H80" s="34"/>
      <c r="I80"/>
    </row>
    <row r="81" spans="1:9" x14ac:dyDescent="0.3">
      <c r="A81" s="42" t="s">
        <v>80</v>
      </c>
      <c r="B81" s="106">
        <v>1000</v>
      </c>
      <c r="C81" s="24">
        <v>5</v>
      </c>
      <c r="D81" s="67">
        <f>B81*0.9</f>
        <v>900</v>
      </c>
      <c r="E81" s="67">
        <f t="shared" si="2"/>
        <v>100</v>
      </c>
      <c r="F81" s="67">
        <f t="shared" si="3"/>
        <v>180</v>
      </c>
      <c r="G81" s="104" t="s">
        <v>163</v>
      </c>
      <c r="H81" s="34"/>
      <c r="I81"/>
    </row>
    <row r="82" spans="1:9" x14ac:dyDescent="0.3">
      <c r="A82" s="42" t="s">
        <v>28</v>
      </c>
      <c r="B82" s="106">
        <v>750</v>
      </c>
      <c r="C82" s="24">
        <v>5</v>
      </c>
      <c r="D82" s="67">
        <f t="shared" si="1"/>
        <v>675</v>
      </c>
      <c r="E82" s="67">
        <f t="shared" si="2"/>
        <v>75</v>
      </c>
      <c r="F82" s="67">
        <f t="shared" si="3"/>
        <v>135</v>
      </c>
      <c r="G82" s="104" t="s">
        <v>163</v>
      </c>
      <c r="H82" s="34"/>
      <c r="I82"/>
    </row>
    <row r="83" spans="1:9" x14ac:dyDescent="0.3">
      <c r="A83" s="42" t="s">
        <v>78</v>
      </c>
      <c r="B83" s="106">
        <v>220</v>
      </c>
      <c r="C83" s="24">
        <v>7</v>
      </c>
      <c r="D83" s="67">
        <f t="shared" si="1"/>
        <v>198</v>
      </c>
      <c r="E83" s="67">
        <f t="shared" si="2"/>
        <v>22</v>
      </c>
      <c r="F83" s="67">
        <f>D83/C83</f>
        <v>28.285714285714285</v>
      </c>
      <c r="G83" s="104" t="s">
        <v>163</v>
      </c>
      <c r="H83" s="34"/>
      <c r="I83"/>
    </row>
    <row r="84" spans="1:9" x14ac:dyDescent="0.3">
      <c r="A84" s="23" t="s">
        <v>29</v>
      </c>
      <c r="B84" s="106">
        <v>6624</v>
      </c>
      <c r="C84" s="24">
        <v>5</v>
      </c>
      <c r="D84" s="67">
        <f t="shared" si="1"/>
        <v>5961.6</v>
      </c>
      <c r="E84" s="67">
        <f t="shared" si="2"/>
        <v>662.40000000000009</v>
      </c>
      <c r="F84" s="67">
        <f t="shared" si="3"/>
        <v>1192.3200000000002</v>
      </c>
      <c r="G84" s="104" t="s">
        <v>163</v>
      </c>
      <c r="H84" s="34"/>
      <c r="I84"/>
    </row>
    <row r="85" spans="1:9" x14ac:dyDescent="0.3">
      <c r="A85" s="23" t="s">
        <v>30</v>
      </c>
      <c r="B85" s="153">
        <v>1000</v>
      </c>
      <c r="C85" s="24">
        <v>2</v>
      </c>
      <c r="D85" s="67">
        <f t="shared" si="1"/>
        <v>900</v>
      </c>
      <c r="E85" s="67">
        <f t="shared" si="2"/>
        <v>100</v>
      </c>
      <c r="F85" s="67">
        <f t="shared" si="3"/>
        <v>450</v>
      </c>
      <c r="G85" s="104" t="s">
        <v>163</v>
      </c>
      <c r="H85" s="151"/>
      <c r="I85"/>
    </row>
    <row r="86" spans="1:9" x14ac:dyDescent="0.3">
      <c r="A86" s="23" t="s">
        <v>31</v>
      </c>
      <c r="B86" s="106">
        <v>500</v>
      </c>
      <c r="C86" s="24">
        <v>5</v>
      </c>
      <c r="D86" s="67">
        <f t="shared" si="1"/>
        <v>450</v>
      </c>
      <c r="E86" s="67">
        <f t="shared" si="2"/>
        <v>50</v>
      </c>
      <c r="F86" s="67">
        <f t="shared" si="3"/>
        <v>90</v>
      </c>
      <c r="G86" s="104" t="s">
        <v>163</v>
      </c>
      <c r="H86" s="34"/>
      <c r="I86"/>
    </row>
    <row r="87" spans="1:9" x14ac:dyDescent="0.3">
      <c r="A87" s="23" t="s">
        <v>79</v>
      </c>
      <c r="B87" s="106">
        <v>900</v>
      </c>
      <c r="C87" s="24">
        <v>5</v>
      </c>
      <c r="D87" s="67">
        <f t="shared" si="1"/>
        <v>810</v>
      </c>
      <c r="E87" s="67">
        <f t="shared" si="2"/>
        <v>90</v>
      </c>
      <c r="F87" s="67">
        <f>D87/C87</f>
        <v>162</v>
      </c>
      <c r="G87" s="104" t="s">
        <v>163</v>
      </c>
      <c r="H87" s="34"/>
      <c r="I87"/>
    </row>
    <row r="88" spans="1:9" x14ac:dyDescent="0.3">
      <c r="A88" s="105" t="s">
        <v>33</v>
      </c>
      <c r="B88" s="106">
        <v>5000</v>
      </c>
      <c r="C88" s="24">
        <v>5</v>
      </c>
      <c r="D88" s="67">
        <f t="shared" si="1"/>
        <v>4500</v>
      </c>
      <c r="E88" s="67">
        <f t="shared" si="2"/>
        <v>500</v>
      </c>
      <c r="F88" s="67">
        <f t="shared" si="3"/>
        <v>900</v>
      </c>
      <c r="G88" s="104" t="s">
        <v>163</v>
      </c>
      <c r="H88" s="34"/>
      <c r="I88"/>
    </row>
    <row r="89" spans="1:9" x14ac:dyDescent="0.3">
      <c r="A89" s="105" t="s">
        <v>32</v>
      </c>
      <c r="B89" s="106">
        <v>5120</v>
      </c>
      <c r="C89" s="24">
        <v>1</v>
      </c>
      <c r="D89" s="67">
        <f>B89</f>
        <v>5120</v>
      </c>
      <c r="E89" s="48" t="s">
        <v>138</v>
      </c>
      <c r="F89" s="67">
        <f>D89/C89</f>
        <v>5120</v>
      </c>
      <c r="G89" s="104" t="s">
        <v>163</v>
      </c>
      <c r="H89" s="34"/>
      <c r="I89"/>
    </row>
    <row r="90" spans="1:9" x14ac:dyDescent="0.3">
      <c r="A90" s="105" t="s">
        <v>34</v>
      </c>
      <c r="B90" s="106">
        <f>SUM(F73:F88)*0.02</f>
        <v>282.08211428571428</v>
      </c>
      <c r="C90" s="24">
        <v>1</v>
      </c>
      <c r="D90" s="67">
        <f>B90</f>
        <v>282.08211428571428</v>
      </c>
      <c r="E90" s="48" t="s">
        <v>138</v>
      </c>
      <c r="F90" s="67">
        <f>D90/C90</f>
        <v>282.08211428571428</v>
      </c>
      <c r="G90" s="25" t="s">
        <v>164</v>
      </c>
      <c r="H90" s="18"/>
      <c r="I90"/>
    </row>
    <row r="91" spans="1:9" x14ac:dyDescent="0.3">
      <c r="A91" s="105" t="s">
        <v>35</v>
      </c>
      <c r="B91" s="106">
        <f>SUM(E60:E66)*0.02</f>
        <v>1121.6933649395485</v>
      </c>
      <c r="C91" s="24">
        <v>1</v>
      </c>
      <c r="D91" s="67">
        <f>B91</f>
        <v>1121.6933649395485</v>
      </c>
      <c r="E91" s="48" t="s">
        <v>138</v>
      </c>
      <c r="F91" s="67">
        <f t="shared" si="3"/>
        <v>1121.6933649395485</v>
      </c>
      <c r="G91" s="25" t="s">
        <v>165</v>
      </c>
      <c r="H91" s="18"/>
      <c r="I91"/>
    </row>
    <row r="92" spans="1:9" x14ac:dyDescent="0.3">
      <c r="A92" s="107" t="s">
        <v>17</v>
      </c>
      <c r="B92" s="108"/>
      <c r="C92" s="108"/>
      <c r="D92" s="108"/>
      <c r="E92" s="109">
        <f>SUM(E73:E91)</f>
        <v>27254.400000000001</v>
      </c>
      <c r="F92" s="109">
        <f>SUM(F73:F91)</f>
        <v>20627.881193510973</v>
      </c>
      <c r="G92" s="110"/>
      <c r="H92" s="18"/>
      <c r="I92"/>
    </row>
    <row r="93" spans="1:9" x14ac:dyDescent="0.3">
      <c r="A93" s="2" t="s">
        <v>37</v>
      </c>
      <c r="B93" s="2"/>
      <c r="C93" s="2"/>
      <c r="D93" s="2"/>
      <c r="E93" s="2"/>
      <c r="F93" s="3">
        <f>E69+F92</f>
        <v>99258.742850462411</v>
      </c>
      <c r="G93" s="2"/>
      <c r="H93" s="18"/>
      <c r="I93"/>
    </row>
    <row r="97" spans="5:5" x14ac:dyDescent="0.3">
      <c r="E97"/>
    </row>
    <row r="99" spans="5:5" x14ac:dyDescent="0.3">
      <c r="E99"/>
    </row>
  </sheetData>
  <mergeCells count="7">
    <mergeCell ref="A50:C50"/>
    <mergeCell ref="A10:B10"/>
    <mergeCell ref="A1:H2"/>
    <mergeCell ref="A4:H4"/>
    <mergeCell ref="A5:H5"/>
    <mergeCell ref="A6:H6"/>
    <mergeCell ref="A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68C1-2CC7-41C0-8106-83D2E13E855F}">
  <dimension ref="A1"/>
  <sheetViews>
    <sheetView workbookViewId="0"/>
  </sheetViews>
  <sheetFormatPr defaultColWidth="1.6640625" defaultRowHeight="9" customHeight="1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541F-52E8-4CE7-B1AE-0C55B62AB56D}">
  <sheetPr codeName="Sheet3"/>
  <dimension ref="A1:L131"/>
  <sheetViews>
    <sheetView topLeftCell="B1" zoomScaleNormal="100" workbookViewId="0">
      <selection activeCell="F61" sqref="F61"/>
    </sheetView>
  </sheetViews>
  <sheetFormatPr defaultRowHeight="14.4" x14ac:dyDescent="0.3"/>
  <cols>
    <col min="1" max="1" width="34.6640625" bestFit="1" customWidth="1"/>
    <col min="2" max="2" width="12.6640625" customWidth="1"/>
    <col min="3" max="3" width="22.33203125" customWidth="1"/>
    <col min="4" max="4" width="18.6640625" bestFit="1" customWidth="1"/>
    <col min="5" max="5" width="25.33203125" bestFit="1" customWidth="1"/>
    <col min="6" max="6" width="9.21875" customWidth="1"/>
    <col min="7" max="7" width="32.33203125" customWidth="1"/>
    <col min="8" max="8" width="15.5546875" customWidth="1"/>
    <col min="9" max="9" width="13.88671875" customWidth="1"/>
    <col min="10" max="10" width="11.88671875" customWidth="1"/>
    <col min="11" max="11" width="22.44140625" bestFit="1" customWidth="1"/>
    <col min="15" max="15" width="11.109375" bestFit="1" customWidth="1"/>
  </cols>
  <sheetData>
    <row r="1" spans="1:11" ht="15" customHeight="1" x14ac:dyDescent="0.3">
      <c r="A1" s="163" t="s">
        <v>173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5" customHeight="1" x14ac:dyDescent="0.3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5" customHeight="1" x14ac:dyDescent="0.3">
      <c r="A3" s="13" t="s">
        <v>89</v>
      </c>
      <c r="B3" s="89">
        <f>'Start Here'!C30*'Start Here'!B17</f>
        <v>5079.3370554204685</v>
      </c>
      <c r="C3" s="90" t="s">
        <v>181</v>
      </c>
      <c r="D3" s="89">
        <f>COUNTIF('Harvest Schedule'!C8:Z59,2)</f>
        <v>41</v>
      </c>
      <c r="E3" s="139" t="s">
        <v>182</v>
      </c>
      <c r="F3" s="140">
        <f>COUNTIF('Harvest Schedule'!C60:Z111,2)</f>
        <v>52</v>
      </c>
    </row>
    <row r="4" spans="1:11" x14ac:dyDescent="0.3">
      <c r="A4" s="14" t="s">
        <v>110</v>
      </c>
      <c r="B4" s="85">
        <f>B3*D4</f>
        <v>2539.6685277102342</v>
      </c>
      <c r="C4" s="47" t="s">
        <v>108</v>
      </c>
      <c r="D4" s="111">
        <f>'Start Here'!B18</f>
        <v>0.5</v>
      </c>
      <c r="E4" s="91" t="s">
        <v>188</v>
      </c>
      <c r="F4" s="92">
        <f>(B3*D3*'Start Here'!B14)/453.59237</f>
        <v>688.67831464704477</v>
      </c>
      <c r="G4" t="s">
        <v>166</v>
      </c>
    </row>
    <row r="5" spans="1:11" x14ac:dyDescent="0.3">
      <c r="A5" s="16" t="s">
        <v>109</v>
      </c>
      <c r="B5" s="93">
        <f>B3*D5</f>
        <v>3809.5027915653513</v>
      </c>
      <c r="C5" s="88" t="s">
        <v>118</v>
      </c>
      <c r="D5" s="112">
        <f>'Start Here'!B19</f>
        <v>0.75</v>
      </c>
      <c r="E5" s="94" t="s">
        <v>187</v>
      </c>
      <c r="F5" s="95">
        <f>(B3*F3*'Start Here'!B14)/453.59237</f>
        <v>873.44566735722765</v>
      </c>
    </row>
    <row r="6" spans="1:11" x14ac:dyDescent="0.3">
      <c r="A6" s="4"/>
      <c r="B6" s="9"/>
      <c r="C6" s="4"/>
      <c r="D6" s="21"/>
      <c r="E6" s="4"/>
      <c r="F6" s="4"/>
    </row>
    <row r="7" spans="1:11" x14ac:dyDescent="0.3">
      <c r="A7" s="124" t="s">
        <v>112</v>
      </c>
      <c r="B7" s="125"/>
      <c r="C7" s="126" t="s">
        <v>113</v>
      </c>
      <c r="D7" s="127"/>
      <c r="E7" s="4"/>
      <c r="F7" s="148"/>
    </row>
    <row r="8" spans="1:11" x14ac:dyDescent="0.3">
      <c r="A8" s="14" t="s">
        <v>111</v>
      </c>
      <c r="B8" s="85">
        <f>B4*D3</f>
        <v>104126.4096361196</v>
      </c>
      <c r="C8" s="47" t="s">
        <v>111</v>
      </c>
      <c r="D8" s="92">
        <f>(B8*'Start Here'!B15)/453.59237</f>
        <v>4591.1887643136324</v>
      </c>
      <c r="E8" s="4"/>
      <c r="F8" s="4"/>
    </row>
    <row r="9" spans="1:11" x14ac:dyDescent="0.3">
      <c r="A9" s="16" t="s">
        <v>106</v>
      </c>
      <c r="B9" s="93">
        <f>B5*D3</f>
        <v>156189.61445417939</v>
      </c>
      <c r="C9" s="88" t="s">
        <v>106</v>
      </c>
      <c r="D9" s="95">
        <f>(B9*'Start Here'!B15)/453.59237</f>
        <v>6886.7831464704486</v>
      </c>
      <c r="E9" s="4"/>
      <c r="F9" s="4"/>
    </row>
    <row r="10" spans="1:11" x14ac:dyDescent="0.3">
      <c r="A10" s="4"/>
      <c r="B10" s="9"/>
      <c r="C10" s="4"/>
      <c r="D10" s="4"/>
      <c r="E10" s="4"/>
      <c r="F10" s="4"/>
      <c r="G10" s="144"/>
    </row>
    <row r="11" spans="1:11" x14ac:dyDescent="0.3">
      <c r="A11" s="124" t="s">
        <v>93</v>
      </c>
      <c r="B11" s="128"/>
      <c r="C11" s="129"/>
      <c r="D11" s="130"/>
      <c r="E11" s="10"/>
      <c r="F11" s="4"/>
    </row>
    <row r="12" spans="1:11" x14ac:dyDescent="0.3">
      <c r="A12" s="14" t="s">
        <v>51</v>
      </c>
      <c r="B12" s="85">
        <f>'Start Here'!B15</f>
        <v>20</v>
      </c>
      <c r="C12" s="47" t="s">
        <v>90</v>
      </c>
      <c r="D12" s="15"/>
      <c r="E12" s="91"/>
      <c r="F12" s="47"/>
    </row>
    <row r="13" spans="1:11" x14ac:dyDescent="0.3">
      <c r="A13" s="14" t="s">
        <v>66</v>
      </c>
      <c r="B13" s="85">
        <f>(B8*B12)/453.59237</f>
        <v>4591.1887643136324</v>
      </c>
      <c r="C13" s="47" t="s">
        <v>2</v>
      </c>
      <c r="D13" s="86" t="s">
        <v>91</v>
      </c>
      <c r="E13" s="91" t="s">
        <v>167</v>
      </c>
      <c r="F13" s="48"/>
    </row>
    <row r="14" spans="1:11" x14ac:dyDescent="0.3">
      <c r="A14" s="14" t="s">
        <v>49</v>
      </c>
      <c r="B14" s="48">
        <f>'Start Here'!C48</f>
        <v>22</v>
      </c>
      <c r="C14" s="47" t="s">
        <v>65</v>
      </c>
      <c r="D14" s="15"/>
      <c r="E14" s="149"/>
      <c r="F14" s="48"/>
    </row>
    <row r="15" spans="1:11" x14ac:dyDescent="0.3">
      <c r="A15" s="16" t="s">
        <v>183</v>
      </c>
      <c r="B15" s="87">
        <f>B13*B14</f>
        <v>101006.15281489992</v>
      </c>
      <c r="C15" s="88" t="s">
        <v>14</v>
      </c>
      <c r="D15" s="17"/>
      <c r="E15" s="91"/>
      <c r="F15" s="48"/>
    </row>
    <row r="16" spans="1:11" x14ac:dyDescent="0.3">
      <c r="A16" s="4"/>
      <c r="B16" s="12"/>
      <c r="C16" s="4"/>
      <c r="D16" s="4"/>
      <c r="E16" s="91"/>
      <c r="F16" s="48"/>
    </row>
    <row r="17" spans="1:12" x14ac:dyDescent="0.3">
      <c r="A17" s="124" t="s">
        <v>94</v>
      </c>
      <c r="B17" s="131"/>
      <c r="C17" s="129"/>
      <c r="D17" s="130"/>
      <c r="E17" s="91"/>
      <c r="F17" s="48"/>
      <c r="G17" s="145"/>
    </row>
    <row r="18" spans="1:12" x14ac:dyDescent="0.3">
      <c r="A18" s="14" t="s">
        <v>51</v>
      </c>
      <c r="B18" s="85">
        <f>'Start Here'!B15</f>
        <v>20</v>
      </c>
      <c r="C18" s="47" t="s">
        <v>90</v>
      </c>
      <c r="D18" s="15"/>
      <c r="E18" s="91"/>
      <c r="F18" s="47"/>
      <c r="G18" s="145"/>
    </row>
    <row r="19" spans="1:12" x14ac:dyDescent="0.3">
      <c r="A19" s="14" t="s">
        <v>66</v>
      </c>
      <c r="B19" s="85">
        <f>(B9*B18)/453.59237</f>
        <v>6886.7831464704486</v>
      </c>
      <c r="C19" s="47" t="s">
        <v>2</v>
      </c>
      <c r="D19" s="86" t="s">
        <v>91</v>
      </c>
      <c r="E19" s="91" t="s">
        <v>167</v>
      </c>
      <c r="F19" s="48"/>
      <c r="G19" s="145"/>
    </row>
    <row r="20" spans="1:12" x14ac:dyDescent="0.3">
      <c r="A20" s="14" t="s">
        <v>49</v>
      </c>
      <c r="B20" s="48">
        <f>'Start Here'!C48</f>
        <v>22</v>
      </c>
      <c r="C20" s="47" t="s">
        <v>65</v>
      </c>
      <c r="D20" s="15"/>
      <c r="E20" s="149"/>
      <c r="F20" s="48"/>
      <c r="G20" s="146"/>
    </row>
    <row r="21" spans="1:12" x14ac:dyDescent="0.3">
      <c r="A21" s="16" t="s">
        <v>92</v>
      </c>
      <c r="B21" s="87">
        <f>B19*B20</f>
        <v>151509.22922234988</v>
      </c>
      <c r="C21" s="88" t="s">
        <v>14</v>
      </c>
      <c r="D21" s="17"/>
      <c r="E21" s="91"/>
      <c r="F21" s="48"/>
      <c r="G21" s="145"/>
    </row>
    <row r="22" spans="1:12" x14ac:dyDescent="0.3">
      <c r="A22" s="4"/>
      <c r="B22" s="4"/>
      <c r="C22" s="4"/>
      <c r="D22" s="4"/>
      <c r="E22" s="47"/>
      <c r="F22" s="47"/>
      <c r="G22" s="145"/>
    </row>
    <row r="23" spans="1:12" x14ac:dyDescent="0.3">
      <c r="A23" s="96" t="s">
        <v>95</v>
      </c>
      <c r="B23" s="113" t="s">
        <v>107</v>
      </c>
      <c r="C23" s="113"/>
      <c r="D23" s="113"/>
      <c r="E23" s="114"/>
      <c r="G23" s="96" t="s">
        <v>95</v>
      </c>
      <c r="H23" s="113" t="s">
        <v>106</v>
      </c>
      <c r="I23" s="113"/>
      <c r="J23" s="113"/>
      <c r="K23" s="114"/>
      <c r="L23" s="4"/>
    </row>
    <row r="24" spans="1:12" x14ac:dyDescent="0.3">
      <c r="A24" s="23" t="s">
        <v>15</v>
      </c>
      <c r="B24" s="24" t="s">
        <v>96</v>
      </c>
      <c r="C24" s="24" t="s">
        <v>19</v>
      </c>
      <c r="D24" s="24" t="s">
        <v>97</v>
      </c>
      <c r="E24" s="25" t="s">
        <v>98</v>
      </c>
      <c r="G24" s="23" t="s">
        <v>15</v>
      </c>
      <c r="H24" s="24" t="s">
        <v>96</v>
      </c>
      <c r="I24" s="24" t="s">
        <v>19</v>
      </c>
      <c r="J24" s="24" t="s">
        <v>97</v>
      </c>
      <c r="K24" s="25" t="s">
        <v>98</v>
      </c>
      <c r="L24" s="4"/>
    </row>
    <row r="25" spans="1:12" x14ac:dyDescent="0.3">
      <c r="A25" s="28" t="s">
        <v>18</v>
      </c>
      <c r="B25" s="29"/>
      <c r="C25" s="29"/>
      <c r="D25" s="29"/>
      <c r="E25" s="30"/>
      <c r="G25" s="28" t="s">
        <v>18</v>
      </c>
      <c r="H25" s="29"/>
      <c r="I25" s="29"/>
      <c r="J25" s="29"/>
      <c r="K25" s="30"/>
      <c r="L25" s="4"/>
    </row>
    <row r="26" spans="1:12" x14ac:dyDescent="0.3">
      <c r="A26" s="23" t="s">
        <v>99</v>
      </c>
      <c r="B26" s="24" t="s">
        <v>2</v>
      </c>
      <c r="C26" s="78">
        <f>D8</f>
        <v>4591.1887643136324</v>
      </c>
      <c r="D26" s="67">
        <f>B14</f>
        <v>22</v>
      </c>
      <c r="E26" s="11">
        <f>C26*D26</f>
        <v>101006.15281489992</v>
      </c>
      <c r="G26" s="23" t="s">
        <v>99</v>
      </c>
      <c r="H26" s="24" t="s">
        <v>2</v>
      </c>
      <c r="I26" s="78">
        <f>D9</f>
        <v>6886.7831464704486</v>
      </c>
      <c r="J26" s="67">
        <f>B14</f>
        <v>22</v>
      </c>
      <c r="K26" s="11">
        <f>I26*J26</f>
        <v>151509.22922234988</v>
      </c>
      <c r="L26" s="4"/>
    </row>
    <row r="27" spans="1:12" x14ac:dyDescent="0.3">
      <c r="A27" s="23"/>
      <c r="B27" s="24"/>
      <c r="C27" s="24"/>
      <c r="D27" s="24"/>
      <c r="E27" s="25"/>
      <c r="G27" s="23"/>
      <c r="H27" s="24"/>
      <c r="I27" s="24"/>
      <c r="J27" s="24"/>
      <c r="K27" s="25"/>
      <c r="L27" s="4"/>
    </row>
    <row r="28" spans="1:12" x14ac:dyDescent="0.3">
      <c r="A28" s="116" t="s">
        <v>100</v>
      </c>
      <c r="B28" s="49"/>
      <c r="C28" s="49"/>
      <c r="D28" s="49"/>
      <c r="E28" s="51"/>
      <c r="G28" s="116" t="s">
        <v>100</v>
      </c>
      <c r="H28" s="49"/>
      <c r="I28" s="49"/>
      <c r="J28" s="49"/>
      <c r="K28" s="51"/>
      <c r="L28" s="10"/>
    </row>
    <row r="29" spans="1:12" x14ac:dyDescent="0.3">
      <c r="A29" s="23" t="s">
        <v>101</v>
      </c>
      <c r="B29" s="24" t="s">
        <v>0</v>
      </c>
      <c r="C29" s="78">
        <f>'Start Here'!C60</f>
        <v>208252.8192722392</v>
      </c>
      <c r="D29" s="67">
        <v>0.1</v>
      </c>
      <c r="E29" s="11">
        <f t="shared" ref="E29:E35" si="0">D29*C29</f>
        <v>20825.281927223921</v>
      </c>
      <c r="G29" s="23" t="s">
        <v>101</v>
      </c>
      <c r="H29" s="24" t="s">
        <v>0</v>
      </c>
      <c r="I29" s="78">
        <f>F3*'Start Here'!B17*'Start Here'!C30</f>
        <v>264125.52688186441</v>
      </c>
      <c r="J29" s="67">
        <v>0.1</v>
      </c>
      <c r="K29" s="11">
        <f>J29*I29</f>
        <v>26412.552688186443</v>
      </c>
      <c r="L29" s="10"/>
    </row>
    <row r="30" spans="1:12" x14ac:dyDescent="0.3">
      <c r="A30" s="23" t="s">
        <v>1</v>
      </c>
      <c r="B30" s="24" t="s">
        <v>2</v>
      </c>
      <c r="C30" s="78">
        <f>'Start Here'!C61</f>
        <v>5463.5146295332224</v>
      </c>
      <c r="D30" s="67">
        <v>1.2</v>
      </c>
      <c r="E30" s="11">
        <f t="shared" si="0"/>
        <v>6556.2175554398664</v>
      </c>
      <c r="G30" s="23" t="s">
        <v>1</v>
      </c>
      <c r="H30" s="24" t="s">
        <v>2</v>
      </c>
      <c r="I30" s="78">
        <f>(B19-F5)*'Start Here'!B16</f>
        <v>8418.672470758509</v>
      </c>
      <c r="J30" s="67">
        <v>1.2</v>
      </c>
      <c r="K30" s="11">
        <f t="shared" ref="K30:K35" si="1">J30*I30</f>
        <v>10102.406964910211</v>
      </c>
      <c r="L30" s="10"/>
    </row>
    <row r="31" spans="1:12" x14ac:dyDescent="0.3">
      <c r="A31" s="23" t="s">
        <v>3</v>
      </c>
      <c r="B31" s="24" t="s">
        <v>11</v>
      </c>
      <c r="C31" s="78">
        <f>'Start Here'!C62</f>
        <v>560</v>
      </c>
      <c r="D31" s="67">
        <v>8</v>
      </c>
      <c r="E31" s="11">
        <f t="shared" si="0"/>
        <v>4480</v>
      </c>
      <c r="G31" s="42" t="s">
        <v>3</v>
      </c>
      <c r="H31" s="24" t="s">
        <v>11</v>
      </c>
      <c r="I31" s="78">
        <f>'Start Here'!C62</f>
        <v>560</v>
      </c>
      <c r="J31" s="67">
        <v>8</v>
      </c>
      <c r="K31" s="11">
        <f t="shared" si="1"/>
        <v>4480</v>
      </c>
      <c r="L31" s="10"/>
    </row>
    <row r="32" spans="1:12" x14ac:dyDescent="0.3">
      <c r="A32" s="23" t="s">
        <v>4</v>
      </c>
      <c r="B32" s="24" t="s">
        <v>12</v>
      </c>
      <c r="C32" s="78">
        <f>'Start Here'!C63</f>
        <v>9333</v>
      </c>
      <c r="D32" s="67">
        <v>0.06</v>
      </c>
      <c r="E32" s="11">
        <f t="shared" si="0"/>
        <v>559.98</v>
      </c>
      <c r="G32" s="42" t="s">
        <v>4</v>
      </c>
      <c r="H32" s="24" t="s">
        <v>12</v>
      </c>
      <c r="I32" s="78">
        <f>'Start Here'!C63</f>
        <v>9333</v>
      </c>
      <c r="J32" s="67">
        <v>0.06</v>
      </c>
      <c r="K32" s="11">
        <f t="shared" si="1"/>
        <v>559.98</v>
      </c>
      <c r="L32" s="10"/>
    </row>
    <row r="33" spans="1:12" x14ac:dyDescent="0.3">
      <c r="A33" s="23" t="s">
        <v>5</v>
      </c>
      <c r="B33" s="24" t="s">
        <v>13</v>
      </c>
      <c r="C33" s="78">
        <f>'Start Here'!C64</f>
        <v>1456</v>
      </c>
      <c r="D33" s="67">
        <v>12</v>
      </c>
      <c r="E33" s="11">
        <f t="shared" si="0"/>
        <v>17472</v>
      </c>
      <c r="G33" s="42" t="s">
        <v>5</v>
      </c>
      <c r="H33" s="24" t="s">
        <v>13</v>
      </c>
      <c r="I33" s="78">
        <f>'Start Here'!C64</f>
        <v>1456</v>
      </c>
      <c r="J33" s="67">
        <v>12</v>
      </c>
      <c r="K33" s="11">
        <f t="shared" si="1"/>
        <v>17472</v>
      </c>
      <c r="L33" s="4"/>
    </row>
    <row r="34" spans="1:12" x14ac:dyDescent="0.3">
      <c r="A34" s="23" t="s">
        <v>115</v>
      </c>
      <c r="B34" s="24" t="s">
        <v>14</v>
      </c>
      <c r="C34" s="78">
        <f>'Start Here'!C65</f>
        <v>16</v>
      </c>
      <c r="D34" s="67">
        <v>100</v>
      </c>
      <c r="E34" s="11">
        <f t="shared" si="0"/>
        <v>1600</v>
      </c>
      <c r="G34" s="42" t="s">
        <v>115</v>
      </c>
      <c r="H34" s="34" t="s">
        <v>14</v>
      </c>
      <c r="I34" s="79">
        <f>'Start Here'!C65</f>
        <v>16</v>
      </c>
      <c r="J34" s="38">
        <v>100</v>
      </c>
      <c r="K34" s="72">
        <f t="shared" si="1"/>
        <v>1600</v>
      </c>
      <c r="L34" s="4"/>
    </row>
    <row r="35" spans="1:12" x14ac:dyDescent="0.3">
      <c r="A35" s="23" t="s">
        <v>114</v>
      </c>
      <c r="B35" s="24"/>
      <c r="C35" s="78">
        <f>C26</f>
        <v>4591.1887643136324</v>
      </c>
      <c r="D35" s="67">
        <v>1</v>
      </c>
      <c r="E35" s="11">
        <f t="shared" si="0"/>
        <v>4591.1887643136324</v>
      </c>
      <c r="G35" s="23" t="s">
        <v>114</v>
      </c>
      <c r="H35" s="24" t="s">
        <v>2</v>
      </c>
      <c r="I35" s="78">
        <f>I26</f>
        <v>6886.7831464704486</v>
      </c>
      <c r="J35" s="67">
        <v>1</v>
      </c>
      <c r="K35" s="11">
        <f t="shared" si="1"/>
        <v>6886.7831464704486</v>
      </c>
      <c r="L35" s="10"/>
    </row>
    <row r="36" spans="1:12" x14ac:dyDescent="0.3">
      <c r="A36" s="42" t="s">
        <v>7</v>
      </c>
      <c r="B36" s="34" t="s">
        <v>10</v>
      </c>
      <c r="C36" s="115">
        <v>0.1</v>
      </c>
      <c r="D36" s="34"/>
      <c r="E36" s="72">
        <f>SUM(E29:E35,E41:E56)*0.05</f>
        <v>3772.7251863101346</v>
      </c>
      <c r="G36" s="42" t="s">
        <v>7</v>
      </c>
      <c r="H36" s="34" t="s">
        <v>10</v>
      </c>
      <c r="I36" s="115">
        <v>0.05</v>
      </c>
      <c r="J36" s="34"/>
      <c r="K36" s="72">
        <f>SUM(K29:K35,K41:K55)*0.05</f>
        <v>4088.1779139396185</v>
      </c>
      <c r="L36" s="10"/>
    </row>
    <row r="37" spans="1:12" x14ac:dyDescent="0.3">
      <c r="A37" s="118" t="s">
        <v>104</v>
      </c>
      <c r="B37" s="119"/>
      <c r="C37" s="119"/>
      <c r="D37" s="119"/>
      <c r="E37" s="120"/>
      <c r="G37" s="118" t="s">
        <v>104</v>
      </c>
      <c r="H37" s="119"/>
      <c r="I37" s="119"/>
      <c r="J37" s="119"/>
      <c r="K37" s="120"/>
      <c r="L37" s="4"/>
    </row>
    <row r="38" spans="1:12" x14ac:dyDescent="0.3">
      <c r="A38" s="80"/>
      <c r="B38" s="34" t="s">
        <v>14</v>
      </c>
      <c r="C38" s="34">
        <v>1</v>
      </c>
      <c r="D38" s="34" t="s">
        <v>105</v>
      </c>
      <c r="E38" s="81">
        <f>-PMT('Start Here'!C52,'Start Here'!C53,'Start Here'!C56)</f>
        <v>21514.799350298468</v>
      </c>
      <c r="G38" s="80"/>
      <c r="H38" s="34" t="s">
        <v>14</v>
      </c>
      <c r="I38" s="34">
        <v>1</v>
      </c>
      <c r="J38" s="34" t="s">
        <v>105</v>
      </c>
      <c r="K38" s="81">
        <f>-PMT('Start Here'!C52,'Start Here'!C53,'Start Here'!C56)</f>
        <v>21514.799350298468</v>
      </c>
      <c r="L38" s="4"/>
    </row>
    <row r="39" spans="1:12" x14ac:dyDescent="0.3">
      <c r="A39" s="117" t="s">
        <v>16</v>
      </c>
      <c r="B39" s="69"/>
      <c r="C39" s="69"/>
      <c r="D39" s="69"/>
      <c r="E39" s="82">
        <f>SUM(E29:E38)</f>
        <v>81372.192783586026</v>
      </c>
      <c r="G39" s="117" t="s">
        <v>16</v>
      </c>
      <c r="H39" s="69"/>
      <c r="I39" s="69"/>
      <c r="J39" s="69"/>
      <c r="K39" s="82">
        <f>SUM(K29:K38)</f>
        <v>93116.700063805183</v>
      </c>
      <c r="L39" s="4"/>
    </row>
    <row r="40" spans="1:12" x14ac:dyDescent="0.3">
      <c r="A40" s="116" t="s">
        <v>102</v>
      </c>
      <c r="B40" s="49"/>
      <c r="C40" s="49"/>
      <c r="D40" s="49"/>
      <c r="E40" s="51"/>
      <c r="G40" s="116" t="s">
        <v>102</v>
      </c>
      <c r="H40" s="49"/>
      <c r="I40" s="49"/>
      <c r="J40" s="49"/>
      <c r="K40" s="51"/>
      <c r="L40" s="4"/>
    </row>
    <row r="41" spans="1:12" x14ac:dyDescent="0.3">
      <c r="A41" s="23" t="s">
        <v>20</v>
      </c>
      <c r="B41" s="24" t="s">
        <v>14</v>
      </c>
      <c r="C41" s="67">
        <f>'Start Here'!B73*0.9</f>
        <v>190890</v>
      </c>
      <c r="D41" s="24">
        <v>0.03</v>
      </c>
      <c r="E41" s="11">
        <f t="shared" ref="E41:E56" si="2">C41*D41</f>
        <v>5726.7</v>
      </c>
      <c r="G41" s="23" t="s">
        <v>20</v>
      </c>
      <c r="H41" s="24" t="s">
        <v>14</v>
      </c>
      <c r="I41" s="67">
        <f>'Start Here'!B73*0.9</f>
        <v>190890</v>
      </c>
      <c r="J41" s="24">
        <v>0.03</v>
      </c>
      <c r="K41" s="11">
        <f>I41*J41</f>
        <v>5726.7</v>
      </c>
      <c r="L41" s="4"/>
    </row>
    <row r="42" spans="1:12" x14ac:dyDescent="0.3">
      <c r="A42" s="23" t="s">
        <v>21</v>
      </c>
      <c r="B42" s="24"/>
      <c r="C42" s="67">
        <f>'Start Here'!B74*0.9</f>
        <v>21600</v>
      </c>
      <c r="D42" s="24">
        <v>0.1</v>
      </c>
      <c r="E42" s="11">
        <f t="shared" si="2"/>
        <v>2160</v>
      </c>
      <c r="G42" s="23" t="s">
        <v>21</v>
      </c>
      <c r="H42" s="24"/>
      <c r="I42" s="67">
        <f>'Start Here'!B74*0.9</f>
        <v>21600</v>
      </c>
      <c r="J42" s="24">
        <v>0.1</v>
      </c>
      <c r="K42" s="11">
        <f t="shared" ref="K42:K55" si="3">I42*J42</f>
        <v>2160</v>
      </c>
      <c r="L42" s="4"/>
    </row>
    <row r="43" spans="1:12" x14ac:dyDescent="0.3">
      <c r="A43" s="23" t="s">
        <v>22</v>
      </c>
      <c r="B43" s="24"/>
      <c r="C43" s="67">
        <v>4230</v>
      </c>
      <c r="D43" s="24">
        <v>0.1</v>
      </c>
      <c r="E43" s="11">
        <f t="shared" si="2"/>
        <v>423</v>
      </c>
      <c r="G43" s="23" t="s">
        <v>22</v>
      </c>
      <c r="H43" s="24"/>
      <c r="I43" s="67">
        <v>4230</v>
      </c>
      <c r="J43" s="24">
        <v>0.1</v>
      </c>
      <c r="K43" s="11">
        <f t="shared" si="3"/>
        <v>423</v>
      </c>
      <c r="L43" s="4"/>
    </row>
    <row r="44" spans="1:12" x14ac:dyDescent="0.3">
      <c r="A44" s="23" t="s">
        <v>23</v>
      </c>
      <c r="B44" s="24"/>
      <c r="C44" s="67">
        <v>2340</v>
      </c>
      <c r="D44" s="24">
        <v>0.1</v>
      </c>
      <c r="E44" s="11">
        <f t="shared" si="2"/>
        <v>234</v>
      </c>
      <c r="G44" s="23" t="s">
        <v>23</v>
      </c>
      <c r="H44" s="24"/>
      <c r="I44" s="67">
        <v>2340</v>
      </c>
      <c r="J44" s="24">
        <v>0.1</v>
      </c>
      <c r="K44" s="11">
        <f t="shared" si="3"/>
        <v>234</v>
      </c>
      <c r="L44" s="4"/>
    </row>
    <row r="45" spans="1:12" x14ac:dyDescent="0.3">
      <c r="A45" s="23" t="s">
        <v>24</v>
      </c>
      <c r="B45" s="24"/>
      <c r="C45" s="67">
        <v>4050</v>
      </c>
      <c r="D45" s="24">
        <v>7.0000000000000007E-2</v>
      </c>
      <c r="E45" s="11">
        <f t="shared" si="2"/>
        <v>283.5</v>
      </c>
      <c r="G45" s="23" t="s">
        <v>24</v>
      </c>
      <c r="H45" s="24"/>
      <c r="I45" s="67">
        <v>4050</v>
      </c>
      <c r="J45" s="24">
        <v>7.0000000000000007E-2</v>
      </c>
      <c r="K45" s="11">
        <f t="shared" si="3"/>
        <v>283.5</v>
      </c>
      <c r="L45" s="4"/>
    </row>
    <row r="46" spans="1:12" x14ac:dyDescent="0.3">
      <c r="A46" s="23" t="s">
        <v>25</v>
      </c>
      <c r="B46" s="24"/>
      <c r="C46" s="67">
        <v>405</v>
      </c>
      <c r="D46" s="24">
        <v>0.1</v>
      </c>
      <c r="E46" s="11">
        <f t="shared" si="2"/>
        <v>40.5</v>
      </c>
      <c r="G46" s="23" t="s">
        <v>25</v>
      </c>
      <c r="H46" s="24"/>
      <c r="I46" s="67">
        <v>405</v>
      </c>
      <c r="J46" s="24">
        <v>0.1</v>
      </c>
      <c r="K46" s="11">
        <f t="shared" si="3"/>
        <v>40.5</v>
      </c>
      <c r="L46" s="4"/>
    </row>
    <row r="47" spans="1:12" x14ac:dyDescent="0.3">
      <c r="A47" s="42" t="s">
        <v>26</v>
      </c>
      <c r="B47" s="24"/>
      <c r="C47" s="67">
        <v>4320</v>
      </c>
      <c r="D47" s="24">
        <v>0.2</v>
      </c>
      <c r="E47" s="11">
        <f t="shared" si="2"/>
        <v>864</v>
      </c>
      <c r="G47" s="42" t="s">
        <v>26</v>
      </c>
      <c r="H47" s="24"/>
      <c r="I47" s="67">
        <v>4320</v>
      </c>
      <c r="J47" s="24">
        <v>0.2</v>
      </c>
      <c r="K47" s="11">
        <f t="shared" si="3"/>
        <v>864</v>
      </c>
      <c r="L47" s="4"/>
    </row>
    <row r="48" spans="1:12" x14ac:dyDescent="0.3">
      <c r="A48" s="42" t="s">
        <v>27</v>
      </c>
      <c r="B48" s="24"/>
      <c r="C48" s="67">
        <v>3060</v>
      </c>
      <c r="D48" s="24">
        <v>0.2</v>
      </c>
      <c r="E48" s="11">
        <f t="shared" si="2"/>
        <v>612</v>
      </c>
      <c r="G48" s="42" t="s">
        <v>27</v>
      </c>
      <c r="H48" s="24"/>
      <c r="I48" s="67">
        <v>3060</v>
      </c>
      <c r="J48" s="24">
        <v>0.2</v>
      </c>
      <c r="K48" s="11">
        <f t="shared" si="3"/>
        <v>612</v>
      </c>
      <c r="L48" s="4"/>
    </row>
    <row r="49" spans="1:12" x14ac:dyDescent="0.3">
      <c r="A49" s="42" t="s">
        <v>28</v>
      </c>
      <c r="B49" s="24"/>
      <c r="C49" s="67">
        <v>675</v>
      </c>
      <c r="D49" s="24">
        <v>0.2</v>
      </c>
      <c r="E49" s="11">
        <f t="shared" si="2"/>
        <v>135</v>
      </c>
      <c r="G49" s="42" t="s">
        <v>28</v>
      </c>
      <c r="H49" s="24"/>
      <c r="I49" s="67">
        <v>675</v>
      </c>
      <c r="J49" s="24">
        <v>0.2</v>
      </c>
      <c r="K49" s="11">
        <f t="shared" si="3"/>
        <v>135</v>
      </c>
      <c r="L49" s="4"/>
    </row>
    <row r="50" spans="1:12" x14ac:dyDescent="0.3">
      <c r="A50" s="42" t="s">
        <v>29</v>
      </c>
      <c r="B50" s="24"/>
      <c r="C50" s="67">
        <v>4636.8</v>
      </c>
      <c r="D50" s="24">
        <v>0.2</v>
      </c>
      <c r="E50" s="11">
        <f t="shared" si="2"/>
        <v>927.36000000000013</v>
      </c>
      <c r="G50" s="42" t="s">
        <v>29</v>
      </c>
      <c r="H50" s="24"/>
      <c r="I50" s="67">
        <v>4636.8</v>
      </c>
      <c r="J50" s="24">
        <v>0.2</v>
      </c>
      <c r="K50" s="11">
        <f t="shared" si="3"/>
        <v>927.36000000000013</v>
      </c>
      <c r="L50" s="4"/>
    </row>
    <row r="51" spans="1:12" x14ac:dyDescent="0.3">
      <c r="A51" s="42" t="s">
        <v>30</v>
      </c>
      <c r="B51" s="24"/>
      <c r="C51" s="67">
        <v>900</v>
      </c>
      <c r="D51" s="24">
        <v>0.5</v>
      </c>
      <c r="E51" s="11">
        <f t="shared" si="2"/>
        <v>450</v>
      </c>
      <c r="G51" s="42" t="s">
        <v>30</v>
      </c>
      <c r="H51" s="24"/>
      <c r="I51" s="67">
        <v>900</v>
      </c>
      <c r="J51" s="24">
        <v>0.5</v>
      </c>
      <c r="K51" s="11">
        <f t="shared" si="3"/>
        <v>450</v>
      </c>
      <c r="L51" s="4"/>
    </row>
    <row r="52" spans="1:12" x14ac:dyDescent="0.3">
      <c r="A52" s="42" t="s">
        <v>31</v>
      </c>
      <c r="B52" s="24"/>
      <c r="C52" s="67">
        <v>450</v>
      </c>
      <c r="D52" s="24">
        <v>0.2</v>
      </c>
      <c r="E52" s="11">
        <f t="shared" si="2"/>
        <v>90</v>
      </c>
      <c r="G52" s="42" t="s">
        <v>31</v>
      </c>
      <c r="H52" s="24"/>
      <c r="I52" s="67">
        <v>450</v>
      </c>
      <c r="J52" s="24">
        <v>0.2</v>
      </c>
      <c r="K52" s="11">
        <f t="shared" si="3"/>
        <v>90</v>
      </c>
      <c r="L52" s="4"/>
    </row>
    <row r="53" spans="1:12" x14ac:dyDescent="0.3">
      <c r="A53" s="42" t="s">
        <v>32</v>
      </c>
      <c r="B53" s="24"/>
      <c r="C53" s="67">
        <v>5120</v>
      </c>
      <c r="D53" s="24">
        <v>1</v>
      </c>
      <c r="E53" s="11">
        <f t="shared" si="2"/>
        <v>5120</v>
      </c>
      <c r="G53" s="42" t="s">
        <v>33</v>
      </c>
      <c r="H53" s="24"/>
      <c r="I53" s="67">
        <v>4500</v>
      </c>
      <c r="J53" s="24">
        <v>0.2</v>
      </c>
      <c r="K53" s="11">
        <f t="shared" si="3"/>
        <v>900</v>
      </c>
      <c r="L53" s="4"/>
    </row>
    <row r="54" spans="1:12" x14ac:dyDescent="0.3">
      <c r="A54" s="42" t="s">
        <v>33</v>
      </c>
      <c r="B54" s="24"/>
      <c r="C54" s="67">
        <v>4500</v>
      </c>
      <c r="D54" s="24">
        <v>0.2</v>
      </c>
      <c r="E54" s="11">
        <f t="shared" si="2"/>
        <v>900</v>
      </c>
      <c r="G54" s="42" t="s">
        <v>34</v>
      </c>
      <c r="H54" s="24"/>
      <c r="I54" s="67">
        <f>'Start Here'!D90</f>
        <v>282.08211428571428</v>
      </c>
      <c r="J54" s="24">
        <v>1</v>
      </c>
      <c r="K54" s="11">
        <f t="shared" si="3"/>
        <v>282.08211428571428</v>
      </c>
      <c r="L54" s="4"/>
    </row>
    <row r="55" spans="1:12" x14ac:dyDescent="0.3">
      <c r="A55" s="42" t="s">
        <v>34</v>
      </c>
      <c r="B55" s="24"/>
      <c r="C55" s="67">
        <f>'Start Here'!D90</f>
        <v>282.08211428571428</v>
      </c>
      <c r="D55" s="24">
        <v>1</v>
      </c>
      <c r="E55" s="11">
        <f t="shared" si="2"/>
        <v>282.08211428571428</v>
      </c>
      <c r="G55" s="42" t="s">
        <v>35</v>
      </c>
      <c r="H55" s="24"/>
      <c r="I55" s="67">
        <f>'Start Here'!D91</f>
        <v>1121.6933649395485</v>
      </c>
      <c r="J55" s="24">
        <v>1</v>
      </c>
      <c r="K55" s="11">
        <f t="shared" si="3"/>
        <v>1121.6933649395485</v>
      </c>
      <c r="L55" s="4"/>
    </row>
    <row r="56" spans="1:12" x14ac:dyDescent="0.3">
      <c r="A56" s="42" t="s">
        <v>35</v>
      </c>
      <c r="B56" s="24"/>
      <c r="C56" s="67">
        <f>'Start Here'!D91</f>
        <v>1121.6933649395485</v>
      </c>
      <c r="D56" s="24">
        <v>1</v>
      </c>
      <c r="E56" s="11">
        <f t="shared" si="2"/>
        <v>1121.6933649395485</v>
      </c>
      <c r="G56" s="117" t="s">
        <v>17</v>
      </c>
      <c r="H56" s="69"/>
      <c r="I56" s="69"/>
      <c r="J56" s="69"/>
      <c r="K56" s="82">
        <f>SUM(K41:K55)</f>
        <v>14249.835479225265</v>
      </c>
      <c r="L56" s="4"/>
    </row>
    <row r="57" spans="1:12" x14ac:dyDescent="0.3">
      <c r="A57" s="117" t="s">
        <v>17</v>
      </c>
      <c r="B57" s="69"/>
      <c r="C57" s="69"/>
      <c r="D57" s="69"/>
      <c r="E57" s="82">
        <f>SUM(E41:E56)</f>
        <v>19369.835479225261</v>
      </c>
      <c r="F57" s="4"/>
      <c r="G57" s="80"/>
      <c r="H57" s="34"/>
      <c r="I57" s="34"/>
      <c r="J57" s="34"/>
      <c r="K57" s="72"/>
      <c r="L57" s="4"/>
    </row>
    <row r="58" spans="1:12" x14ac:dyDescent="0.3">
      <c r="A58" s="80"/>
      <c r="B58" s="34"/>
      <c r="C58" s="34"/>
      <c r="D58" s="34"/>
      <c r="E58" s="72"/>
      <c r="F58" s="4"/>
      <c r="G58" s="123" t="s">
        <v>37</v>
      </c>
      <c r="H58" s="121"/>
      <c r="I58" s="121"/>
      <c r="J58" s="121"/>
      <c r="K58" s="122">
        <f>K39+K56</f>
        <v>107366.53554303045</v>
      </c>
      <c r="L58" s="4"/>
    </row>
    <row r="59" spans="1:12" x14ac:dyDescent="0.3">
      <c r="A59" s="123" t="s">
        <v>37</v>
      </c>
      <c r="B59" s="121"/>
      <c r="C59" s="121"/>
      <c r="D59" s="121"/>
      <c r="E59" s="122">
        <f>E39+E57</f>
        <v>100742.02826281129</v>
      </c>
      <c r="F59" s="4"/>
      <c r="G59" s="14" t="s">
        <v>103</v>
      </c>
      <c r="H59" s="34"/>
      <c r="I59" s="34"/>
      <c r="J59" s="34"/>
      <c r="K59" s="72"/>
      <c r="L59" s="4"/>
    </row>
    <row r="60" spans="1:12" x14ac:dyDescent="0.3">
      <c r="A60" s="14" t="s">
        <v>103</v>
      </c>
      <c r="B60" s="34"/>
      <c r="C60" s="34"/>
      <c r="D60" s="34"/>
      <c r="E60" s="72"/>
      <c r="F60" s="4"/>
      <c r="G60" s="14" t="s">
        <v>116</v>
      </c>
      <c r="H60" s="34"/>
      <c r="I60" s="34"/>
      <c r="J60" s="34"/>
      <c r="K60" s="72">
        <f>K39/I26</f>
        <v>13.521073349249933</v>
      </c>
      <c r="L60" s="10"/>
    </row>
    <row r="61" spans="1:12" x14ac:dyDescent="0.3">
      <c r="A61" s="14" t="s">
        <v>116</v>
      </c>
      <c r="B61" s="34"/>
      <c r="C61" s="34"/>
      <c r="D61" s="34"/>
      <c r="E61" s="72">
        <f>E39/C26</f>
        <v>17.723556351260349</v>
      </c>
      <c r="F61" s="4"/>
      <c r="G61" s="14" t="s">
        <v>179</v>
      </c>
      <c r="H61" s="34"/>
      <c r="I61" s="34"/>
      <c r="J61" s="34"/>
      <c r="K61" s="72">
        <f>K58/I26</f>
        <v>15.590230338246815</v>
      </c>
      <c r="L61" s="4"/>
    </row>
    <row r="62" spans="1:12" x14ac:dyDescent="0.3">
      <c r="A62" s="14" t="s">
        <v>179</v>
      </c>
      <c r="B62" s="34"/>
      <c r="C62" s="34"/>
      <c r="D62" s="34"/>
      <c r="E62" s="72">
        <f>E59/C26</f>
        <v>21.942471423928023</v>
      </c>
      <c r="F62" s="4"/>
      <c r="G62" s="14" t="s">
        <v>174</v>
      </c>
      <c r="H62" s="34"/>
      <c r="I62" s="34"/>
      <c r="J62" s="34" t="s">
        <v>2</v>
      </c>
      <c r="K62" s="83">
        <f>K39/'Start Here'!C48</f>
        <v>4232.5772756275082</v>
      </c>
      <c r="L62" s="10"/>
    </row>
    <row r="63" spans="1:12" x14ac:dyDescent="0.3">
      <c r="A63" s="14" t="s">
        <v>174</v>
      </c>
      <c r="B63" s="34"/>
      <c r="C63" s="34"/>
      <c r="D63" s="34" t="s">
        <v>2</v>
      </c>
      <c r="E63" s="83">
        <f>E39/'Start Here'!C48</f>
        <v>3698.7360356175468</v>
      </c>
      <c r="F63" s="4"/>
      <c r="G63" s="16" t="s">
        <v>175</v>
      </c>
      <c r="H63" s="56"/>
      <c r="I63" s="56"/>
      <c r="J63" s="56" t="s">
        <v>2</v>
      </c>
      <c r="K63" s="84">
        <f>K58/'Start Here'!C48</f>
        <v>4880.2970701377481</v>
      </c>
      <c r="L63" s="4"/>
    </row>
    <row r="64" spans="1:12" x14ac:dyDescent="0.3">
      <c r="A64" s="16" t="s">
        <v>175</v>
      </c>
      <c r="B64" s="56"/>
      <c r="C64" s="56"/>
      <c r="D64" s="56" t="s">
        <v>2</v>
      </c>
      <c r="E64" s="84">
        <f>E59/'Start Here'!C48</f>
        <v>4579.1831028550587</v>
      </c>
      <c r="F64" s="4"/>
      <c r="L64" s="4"/>
    </row>
    <row r="65" spans="1:6" x14ac:dyDescent="0.3">
      <c r="A65" s="4"/>
      <c r="B65" s="18"/>
      <c r="C65" s="18"/>
      <c r="D65" s="18"/>
      <c r="E65" s="19"/>
      <c r="F65" s="4"/>
    </row>
    <row r="66" spans="1:6" x14ac:dyDescent="0.3">
      <c r="A66" s="4"/>
      <c r="B66" s="18"/>
      <c r="C66" s="18"/>
      <c r="D66" s="18"/>
      <c r="E66" s="19"/>
      <c r="F66" s="4"/>
    </row>
    <row r="67" spans="1:6" x14ac:dyDescent="0.3">
      <c r="A67" s="4"/>
      <c r="B67" s="18"/>
      <c r="C67" s="18"/>
      <c r="D67" s="18"/>
      <c r="E67" s="19"/>
      <c r="F67" s="4"/>
    </row>
    <row r="68" spans="1:6" x14ac:dyDescent="0.3">
      <c r="A68" s="4"/>
      <c r="B68" s="18"/>
      <c r="C68" s="18"/>
      <c r="D68" s="18"/>
      <c r="E68" s="19"/>
      <c r="F68" s="4"/>
    </row>
    <row r="69" spans="1:6" x14ac:dyDescent="0.3">
      <c r="A69" s="4"/>
      <c r="B69" s="18"/>
      <c r="C69" s="18"/>
      <c r="D69" s="18"/>
      <c r="E69" s="19"/>
      <c r="F69" s="4"/>
    </row>
    <row r="112" spans="1:6" x14ac:dyDescent="0.3">
      <c r="A112" s="4"/>
      <c r="B112" s="18"/>
      <c r="C112" s="18"/>
      <c r="D112" s="18"/>
      <c r="E112" s="19"/>
      <c r="F112" s="4"/>
    </row>
    <row r="113" spans="1:6" x14ac:dyDescent="0.3">
      <c r="A113" s="4"/>
      <c r="B113" s="18"/>
      <c r="C113" s="18"/>
      <c r="D113" s="18"/>
      <c r="E113" s="19"/>
      <c r="F113" s="4"/>
    </row>
    <row r="114" spans="1:6" x14ac:dyDescent="0.3">
      <c r="A114" s="4"/>
      <c r="B114" s="18"/>
      <c r="C114" s="18"/>
      <c r="D114" s="18"/>
      <c r="E114" s="19"/>
      <c r="F114" s="4"/>
    </row>
    <row r="115" spans="1:6" x14ac:dyDescent="0.3">
      <c r="A115" s="4"/>
      <c r="B115" s="18"/>
      <c r="C115" s="18"/>
      <c r="D115" s="18"/>
      <c r="E115" s="19"/>
      <c r="F115" s="4"/>
    </row>
    <row r="116" spans="1:6" x14ac:dyDescent="0.3">
      <c r="A116" s="4"/>
      <c r="B116" s="18"/>
      <c r="C116" s="18"/>
      <c r="D116" s="18"/>
      <c r="E116" s="19"/>
      <c r="F116" s="4"/>
    </row>
    <row r="117" spans="1:6" x14ac:dyDescent="0.3">
      <c r="A117" s="4"/>
      <c r="B117" s="18"/>
      <c r="C117" s="18"/>
      <c r="D117" s="18"/>
      <c r="E117" s="19"/>
      <c r="F117" s="4"/>
    </row>
    <row r="118" spans="1:6" x14ac:dyDescent="0.3">
      <c r="A118" s="59"/>
      <c r="B118" s="18"/>
      <c r="C118" s="18"/>
      <c r="D118" s="18"/>
      <c r="E118" s="19"/>
      <c r="F118" s="59"/>
    </row>
    <row r="119" spans="1:6" x14ac:dyDescent="0.3">
      <c r="A119" s="59"/>
      <c r="B119" s="18"/>
      <c r="C119" s="18"/>
      <c r="D119" s="18"/>
      <c r="E119" s="19"/>
      <c r="F119" s="59"/>
    </row>
    <row r="120" spans="1:6" x14ac:dyDescent="0.3">
      <c r="A120" s="59"/>
      <c r="B120" s="18"/>
      <c r="C120" s="18"/>
      <c r="D120" s="18"/>
      <c r="E120" s="19"/>
      <c r="F120" s="59"/>
    </row>
    <row r="121" spans="1:6" x14ac:dyDescent="0.3">
      <c r="A121" s="18"/>
      <c r="B121" s="18"/>
      <c r="C121" s="18"/>
      <c r="D121" s="18"/>
      <c r="E121" s="18"/>
      <c r="F121" s="59"/>
    </row>
    <row r="122" spans="1:6" x14ac:dyDescent="0.3">
      <c r="A122" s="18"/>
      <c r="B122" s="18"/>
      <c r="C122" s="132"/>
      <c r="D122" s="18"/>
      <c r="E122" s="18"/>
      <c r="F122" s="59"/>
    </row>
    <row r="123" spans="1:6" x14ac:dyDescent="0.3">
      <c r="A123" s="18"/>
      <c r="B123" s="18"/>
      <c r="C123" s="18"/>
      <c r="D123" s="18"/>
      <c r="E123" s="18"/>
      <c r="F123" s="59"/>
    </row>
    <row r="124" spans="1:6" x14ac:dyDescent="0.3">
      <c r="A124" s="18"/>
      <c r="B124" s="18"/>
      <c r="C124" s="18"/>
      <c r="D124" s="18"/>
      <c r="E124" s="18"/>
      <c r="F124" s="19"/>
    </row>
    <row r="125" spans="1:6" x14ac:dyDescent="0.3">
      <c r="A125" s="18"/>
      <c r="B125" s="18"/>
      <c r="C125" s="18"/>
      <c r="D125" s="18"/>
      <c r="E125" s="18"/>
      <c r="F125" s="20"/>
    </row>
    <row r="126" spans="1:6" x14ac:dyDescent="0.3">
      <c r="A126" s="18"/>
      <c r="B126" s="18"/>
      <c r="C126" s="18"/>
      <c r="D126" s="18"/>
      <c r="E126" s="18"/>
      <c r="F126" s="133"/>
    </row>
    <row r="127" spans="1:6" x14ac:dyDescent="0.3">
      <c r="A127" s="18"/>
      <c r="B127" s="18"/>
      <c r="C127" s="22"/>
      <c r="D127" s="18"/>
      <c r="E127" s="18"/>
      <c r="F127" s="18"/>
    </row>
    <row r="128" spans="1:6" x14ac:dyDescent="0.3">
      <c r="A128" s="18"/>
      <c r="B128" s="18"/>
      <c r="C128" s="22"/>
      <c r="D128" s="18"/>
      <c r="E128" s="18"/>
      <c r="F128" s="18"/>
    </row>
    <row r="129" spans="1:6" x14ac:dyDescent="0.3">
      <c r="A129" s="18"/>
      <c r="B129" s="18"/>
      <c r="C129" s="22"/>
      <c r="D129" s="18"/>
      <c r="E129" s="18"/>
      <c r="F129" s="18"/>
    </row>
    <row r="130" spans="1:6" x14ac:dyDescent="0.3">
      <c r="A130" s="18"/>
      <c r="B130" s="18"/>
      <c r="C130" s="20"/>
      <c r="D130" s="18"/>
      <c r="E130" s="18"/>
      <c r="F130" s="18"/>
    </row>
    <row r="131" spans="1:6" x14ac:dyDescent="0.3">
      <c r="A131" s="18"/>
      <c r="B131" s="18"/>
      <c r="C131" s="18"/>
      <c r="D131" s="18"/>
      <c r="E131" s="18"/>
      <c r="F131" s="18"/>
    </row>
  </sheetData>
  <mergeCells count="1">
    <mergeCell ref="A1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F160-2DEF-4B66-90B5-0C4555652670}">
  <sheetPr codeName="Sheet4"/>
  <dimension ref="A1:Z215"/>
  <sheetViews>
    <sheetView workbookViewId="0">
      <selection activeCell="H25" sqref="H25"/>
    </sheetView>
  </sheetViews>
  <sheetFormatPr defaultRowHeight="14.4" x14ac:dyDescent="0.3"/>
  <cols>
    <col min="1" max="1" width="16.5546875" bestFit="1" customWidth="1"/>
    <col min="2" max="2" width="15.44140625" bestFit="1" customWidth="1"/>
  </cols>
  <sheetData>
    <row r="1" spans="1:26" x14ac:dyDescent="0.3">
      <c r="A1" s="164" t="s">
        <v>67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x14ac:dyDescent="0.3">
      <c r="A3" s="4" t="s">
        <v>69</v>
      </c>
      <c r="B3" s="5">
        <f>ROUNDUP('Start Here'!B21,0)</f>
        <v>14</v>
      </c>
      <c r="C3" s="5"/>
      <c r="D3" s="165" t="s">
        <v>185</v>
      </c>
      <c r="E3" s="165"/>
      <c r="F3" s="165" t="s">
        <v>184</v>
      </c>
      <c r="G3" s="165"/>
      <c r="H3" s="166" t="s">
        <v>186</v>
      </c>
      <c r="I3" s="166"/>
      <c r="N3" s="18"/>
      <c r="O3" s="18"/>
    </row>
    <row r="4" spans="1:26" x14ac:dyDescent="0.3">
      <c r="A4" s="4" t="s">
        <v>71</v>
      </c>
      <c r="B4" s="5">
        <f>'Start Here'!C10</f>
        <v>2</v>
      </c>
      <c r="C4" s="4"/>
      <c r="D4" s="4"/>
      <c r="E4" s="4"/>
    </row>
    <row r="5" spans="1:26" x14ac:dyDescent="0.3">
      <c r="A5" s="4"/>
      <c r="B5" s="5"/>
      <c r="C5" s="4"/>
      <c r="D5" s="4"/>
      <c r="E5" s="4"/>
    </row>
    <row r="6" spans="1:26" x14ac:dyDescent="0.3">
      <c r="B6" t="s">
        <v>72</v>
      </c>
      <c r="C6" s="7" t="str">
        <f>IF('Start Here'!C9&gt;0, "1","N/A")</f>
        <v>1</v>
      </c>
      <c r="D6">
        <f>IF('Start Here'!C9&gt;1, 2,"N/A")</f>
        <v>2</v>
      </c>
      <c r="E6">
        <f>IF('Start Here'!C9&gt;2, 3,"N/A")</f>
        <v>3</v>
      </c>
      <c r="F6">
        <f>IF('Start Here'!C9&gt;3, 4,"N/A")</f>
        <v>4</v>
      </c>
      <c r="G6">
        <f>IF('Start Here'!C9&gt;4, 5,"N/A")</f>
        <v>5</v>
      </c>
      <c r="H6">
        <f>IF('Start Here'!C9&gt;5,6,"N/A")</f>
        <v>6</v>
      </c>
      <c r="I6">
        <f>IF('Start Here'!C9&gt;6, 7,"N/A")</f>
        <v>7</v>
      </c>
      <c r="J6">
        <f>IF('Start Here'!C9&gt;7, 8,"N/A")</f>
        <v>8</v>
      </c>
      <c r="K6">
        <f>IF('Start Here'!C9&gt;8, 9,"N/A")</f>
        <v>9</v>
      </c>
      <c r="L6">
        <f>IF('Start Here'!C9&gt;9, 10,"N/A")</f>
        <v>10</v>
      </c>
      <c r="M6">
        <f>IF('Start Here'!C9&gt;10, 11,"N/A")</f>
        <v>11</v>
      </c>
      <c r="N6">
        <f>IF('Start Here'!C9&gt;11, 12,"N/A")</f>
        <v>12</v>
      </c>
      <c r="O6">
        <f>IF('Start Here'!C9&gt;12, 13,"N/A")</f>
        <v>13</v>
      </c>
      <c r="P6">
        <f>IF('Start Here'!C9&gt;13, 14,"N/A")</f>
        <v>14</v>
      </c>
      <c r="Q6">
        <f>IF('Start Here'!C9&gt;14, 15,"N/A")</f>
        <v>15</v>
      </c>
      <c r="R6">
        <f>IF('Start Here'!C9&gt;15, 16,"N/A")</f>
        <v>16</v>
      </c>
      <c r="S6" t="str">
        <f>IF('Start Here'!C9&gt;16, 17,"N/A")</f>
        <v>N/A</v>
      </c>
      <c r="T6" t="str">
        <f>IF('Start Here'!C9&gt;17, 18,"N/A")</f>
        <v>N/A</v>
      </c>
      <c r="U6" t="str">
        <f>IF('Start Here'!C9&gt;18, 19,"N/A")</f>
        <v>N/A</v>
      </c>
      <c r="V6" t="str">
        <f>IF('Start Here'!C9&gt;19, 20,"N/A")</f>
        <v>N/A</v>
      </c>
      <c r="W6" t="str">
        <f>IF('Start Here'!C9&gt;20, 21,"N/A")</f>
        <v>N/A</v>
      </c>
      <c r="X6" t="str">
        <f>IF('Start Here'!C9&gt;21, 22,"N/A")</f>
        <v>N/A</v>
      </c>
      <c r="Y6" t="str">
        <f>IF('Start Here'!C9&gt;22, 23,"N/A")</f>
        <v>N/A</v>
      </c>
      <c r="Z6" t="str">
        <f>IF('Start Here'!C9&gt;23, 24,"N/A")</f>
        <v>N/A</v>
      </c>
    </row>
    <row r="7" spans="1:26" x14ac:dyDescent="0.3">
      <c r="A7" s="4" t="s">
        <v>68</v>
      </c>
      <c r="B7" t="s">
        <v>70</v>
      </c>
    </row>
    <row r="8" spans="1:26" x14ac:dyDescent="0.3">
      <c r="A8">
        <v>1</v>
      </c>
      <c r="B8" s="6">
        <f>'Start Here'!C3</f>
        <v>45078</v>
      </c>
      <c r="C8">
        <f>IF(AND($B$3=10,COUNTIF(C6:C7,1)=9),2,IF(AND($B$3=10,OR(COUNTIF(C6:C7,1)=8,COUNTIF(C6:C7,1)=7),COUNTIF(C6:C7,"Build")=1,COUNTIF(C6:C7,"Build")=2),0,IF(COUNTIF(C6:C7,2)=1,0,IF(AND($B$3=11,COUNTIF(C6:C7,1)=10),2,IF(AND($B$3=11,OR(COUNTIF(C6:C7,1)=9,COUNTIF(C6:C7,1)=8),COUNTIF(C6:C7,"Build")=1,COUNTIF(C6:C7,"Build")=2),0,IF(COUNTIF(C6:C7,2)=1,0,IF(AND($B$3=12,COUNTIF(C6:C7,1)=11),2,IF(AND($B$3=12,OR(COUNTIF(C6:C7,1)=10,COUNTIF(C6:C7,1)=9),COUNTIF(C6:C7,"Build")=1,COUNTIF(C6:C7,"Build")=2),0,IF(COUNTIF(C6:C7,2)=1,0,IF(AND($B$3=13,COUNTIF(C6:C7,1)=12),2,IF(AND($B$3=13,OR(COUNTIF(C6:C7,1)=11,COUNTIF(C6:C7,1)=10),COUNTIF(C6:C7,"Build")=1,COUNTIF(C6:C7,"Build")=2),0,IF(COUNTIF(C6:C7,2)=1,0,IF(AND($B$3=14,COUNTIF(C6:C7,1)=13),2,IF(AND($B$3=14,OR(COUNTIF(C6:C7,1)=12,COUNTIF(C6:C7,1)=11),COUNTIF(C6:C7,"Build")=1,COUNTIF(C6:C7,"Build")=2),0,IF(COUNTIF(C6:C7,2)=1,0,IF(AND($B$3=15,COUNTIF(C6:C7,1)=14),2,IF(AND($B$3=15,OR(COUNTIF(C6:C7,1)=13,COUNTIF(C6:C7,1)=12),COUNTIF(C6:C7,"Build")=1,COUNTIF(C6:C7,"Build")=2),0,IF(COUNTIF(C6:C7,2)=1,0,IF(AND($B$3=16,COUNTIF(C6:C7,1)=15),2,IF(AND($B$3=16,OR(COUNTIF(C6:C7,1)=14,COUNTIF(C6:C7,1)=13),COUNTIF(C6:C7,"Build")=1,COUNTIF(C6:C7,"Build")=2),0,IF(COUNTIF(C6:C7,2)=1,0,IF(AND($B$3=17,COUNTIF(C6:C7,1)=16),2,IF(AND($B$3=17,OR(COUNTIF(C6:C7,1)=15,COUNTIF(C6:C7,1)=14),COUNTIF(C6:C7,"Build")=1,COUNTIF(C6:C7,"Build")=2),0,IF(COUNTIF(C6:C7,2)=1,0,IF(AND($B$3=18,COUNTIF(C6:C7,1)=17),2,IF(AND($B$3=18,OR(COUNTIF(C6:C7,1)=16,COUNTIF(C6:C7,1)=15),COUNTIF(C6:C7,"Build")=1,COUNTIF(C6:C7,"Build")=2),0,IF(COUNTIF(C6:C7,2)=1,0,IF(AND($B$3=19,COUNTIF(C5:C7,1)=18),2,IF(AND($B$3=19,OR(COUNTIF(C5:C7,1)=17,COUNTIF(C5:C7,1)=16),COUNTIF(C5:C7,"Build")=1,COUNTIF(C5:C7,"Build")=2),0,IF(COUNTIF(C6:C7,2)=1,0,IF(AND($B$3=20,COUNTIF(C4:C7,1)=19),2,IF(AND($B$3=20,OR(COUNTIF(C4:C7,1)=18,COUNTIF(C4:C7,1)=17),COUNTIF(C4:C7,"Build")=1,COUNTIF(C4:C7,"Build")=2),0,IF(COUNTIF(C6:C7,2)=1,0,1)))))))))))))))))))))))))))))))))</f>
        <v>1</v>
      </c>
      <c r="D8">
        <f t="shared" ref="D8:M17" si="0">IF(D$6="N/A","N/A",IF(D$6=$B$3+1,$C8,IF(C7=1,1,IF(C7=2,2,0))))</f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ref="N8:Z17" si="1">IF(N$6="N/A","N/A",IF(N$6=$B$3+1,$C8,IF(M7=1,1,IF(M7=2,2,0))))</f>
        <v>0</v>
      </c>
      <c r="O8">
        <f t="shared" si="1"/>
        <v>0</v>
      </c>
      <c r="P8">
        <f t="shared" si="1"/>
        <v>0</v>
      </c>
      <c r="Q8">
        <f t="shared" si="1"/>
        <v>1</v>
      </c>
      <c r="R8">
        <f t="shared" si="1"/>
        <v>0</v>
      </c>
      <c r="S8" t="str">
        <f t="shared" si="1"/>
        <v>N/A</v>
      </c>
      <c r="T8" t="str">
        <f t="shared" si="1"/>
        <v>N/A</v>
      </c>
      <c r="U8" t="str">
        <f t="shared" si="1"/>
        <v>N/A</v>
      </c>
      <c r="V8" t="str">
        <f t="shared" si="1"/>
        <v>N/A</v>
      </c>
      <c r="W8" t="str">
        <f t="shared" si="1"/>
        <v>N/A</v>
      </c>
      <c r="X8" t="str">
        <f t="shared" si="1"/>
        <v>N/A</v>
      </c>
      <c r="Y8" t="str">
        <f t="shared" si="1"/>
        <v>N/A</v>
      </c>
      <c r="Z8" t="str">
        <f t="shared" si="1"/>
        <v>N/A</v>
      </c>
    </row>
    <row r="9" spans="1:26" x14ac:dyDescent="0.3">
      <c r="A9">
        <f>A8+1</f>
        <v>2</v>
      </c>
      <c r="B9" s="6">
        <f>B8+7</f>
        <v>45085</v>
      </c>
      <c r="C9">
        <f>IF(AND($B$3=10,COUNTIF(C6:C8,1)=9),2,IF(AND($B$3=10,OR(COUNTIF(C6:C8,1)=8,COUNTIF(C6:C8,1)=7),COUNTIF(C6:C8,"Build")=1,COUNTIF(C6:C8,"Build")=2),0,IF(COUNTIF(C7:C8,2)=1,0,IF(AND($B$3=11,COUNTIF(C6:C8,1)=10),2,IF(AND($B$3=11,OR(COUNTIF(C6:C8,1)=9,COUNTIF(C6:C8,1)=8),COUNTIF(C6:C8,"Build")=1,COUNTIF(C6:C8,"Build")=2),0,IF(COUNTIF(C7:C8,2)=1,0,IF(AND($B$3=12,COUNTIF(C6:C8,1)=11),2,IF(AND($B$3=12,OR(COUNTIF(C6:C8,1)=10,COUNTIF(C6:C8,1)=9),COUNTIF(C6:C8,"Build")=1,COUNTIF(C6:C8,"Build")=2),0,IF(COUNTIF(C7:C8,2)=1,0,IF(AND($B$3=13,COUNTIF(C6:C8,1)=12),2,IF(AND($B$3=13,OR(COUNTIF(C6:C8,1)=11,COUNTIF(C6:C8,1)=10),COUNTIF(C6:C8,"Build")=1,COUNTIF(C6:C8,"Build")=2),0,IF(COUNTIF(C7:C8,2)=1,0,IF(AND($B$3=14,COUNTIF(C6:C8,1)=13),2,IF(AND($B$3=14,OR(COUNTIF(C6:C8,1)=12,COUNTIF(C6:C8,1)=11),COUNTIF(C6:C8,"Build")=1,COUNTIF(C6:C8,"Build")=2),0,IF(COUNTIF(C7:C8,2)=1,0,IF(AND($B$3=15,COUNTIF(C6:C8,1)=14),2,IF(AND($B$3=15,OR(COUNTIF(C6:C8,1)=13,COUNTIF(C6:C8,1)=12),COUNTIF(C6:C8,"Build")=1,COUNTIF(C6:C8,"Build")=2),0,IF(COUNTIF(C7:C8,2)=1,0,IF(AND($B$3=16,COUNTIF(C6:C8,1)=15),2,IF(AND($B$3=16,OR(COUNTIF(C6:C8,1)=14,COUNTIF(C6:C8,1)=13),COUNTIF(C6:C8,"Build")=1,COUNTIF(C6:C8,"Build")=2),0,IF(COUNTIF(C7:C8,2)=1,0,IF(AND($B$3=17,COUNTIF(C6:C8,1)=16),2,IF(AND($B$3=17,OR(COUNTIF(C6:C8,1)=15,COUNTIF(C6:C8,1)=14),COUNTIF(C6:C8,"Build")=1,COUNTIF(C6:C8,"Build")=2),0,IF(COUNTIF(C7:C8,2)=1,0,IF(AND($B$3=18,COUNTIF(C6:C8,1)=17),2,IF(AND($B$3=18,OR(COUNTIF(C6:C8,1)=16,COUNTIF(C6:C8,1)=15),COUNTIF(C6:C8,"Build")=1,COUNTIF(C6:C8,"Build")=2),0,IF(COUNTIF(C7:C8,2)=1,0,IF(AND($B$3=19,COUNTIF(C6:C8,1)=18),2,IF(AND($B$3=19,OR(COUNTIF(C6:C8,1)=17,COUNTIF(C6:C8,1)=16),COUNTIF(C6:C8,"Build")=1,COUNTIF(C6:C8,"Build")=2),0,IF(COUNTIF(C7:C8,2)=1,0,IF(AND($B$3=20,COUNTIF(C5:C8,1)=19),2,IF(AND($B$3=20,OR(COUNTIF(C5:C8,1)=18,COUNTIF(C5:C8,1)=17),COUNTIF(C5:C8,"Build")=1,COUNTIF(C5:C8,"Build")=2),0,IF(COUNTIF(C7:C8,2)=1,0,1)))))))))))))))))))))))))))))))))</f>
        <v>1</v>
      </c>
      <c r="D9">
        <f t="shared" si="0"/>
        <v>1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1</v>
      </c>
      <c r="R9">
        <f t="shared" si="1"/>
        <v>1</v>
      </c>
      <c r="S9" t="str">
        <f t="shared" si="1"/>
        <v>N/A</v>
      </c>
      <c r="T9" t="str">
        <f t="shared" si="1"/>
        <v>N/A</v>
      </c>
      <c r="U9" t="str">
        <f t="shared" si="1"/>
        <v>N/A</v>
      </c>
      <c r="V9" t="str">
        <f t="shared" si="1"/>
        <v>N/A</v>
      </c>
      <c r="W9" t="str">
        <f t="shared" si="1"/>
        <v>N/A</v>
      </c>
      <c r="X9" t="str">
        <f t="shared" si="1"/>
        <v>N/A</v>
      </c>
      <c r="Y9" t="str">
        <f t="shared" si="1"/>
        <v>N/A</v>
      </c>
      <c r="Z9" t="str">
        <f t="shared" si="1"/>
        <v>N/A</v>
      </c>
    </row>
    <row r="10" spans="1:26" x14ac:dyDescent="0.3">
      <c r="A10">
        <f t="shared" ref="A10:A73" si="2">A9+1</f>
        <v>3</v>
      </c>
      <c r="B10" s="6">
        <f t="shared" ref="B10:B59" si="3">B9+7</f>
        <v>45092</v>
      </c>
      <c r="C10">
        <f>IF(AND($B$3=10,COUNTIF(C6:C9,1)=9),2,IF(AND($B$3=10,OR(COUNTIF(C6:C9,1)=8,COUNTIF(C6:C9,1)=7),COUNTIF(C6:C9,"Build")=1,COUNTIF(C6:C9,"Build")=2),0,IF(COUNTIF(C8:C9,2)=1,0,IF(AND($B$3=11,COUNTIF(C6:C9,1)=10),2,IF(AND($B$3=11,OR(COUNTIF(C6:C9,1)=9,COUNTIF(C6:C9,1)=8),COUNTIF(C6:C9,"Build")=1,COUNTIF(C6:C9,"Build")=2),0,IF(COUNTIF(C8:C9,2)=1,0,IF(AND($B$3=12,COUNTIF(C6:C9,1)=11),2,IF(AND($B$3=12,OR(COUNTIF(C6:C9,1)=10,COUNTIF(C6:C9,1)=9),COUNTIF(C6:C9,"Build")=1,COUNTIF(C6:C9,"Build")=2),0,IF(COUNTIF(C8:C9,2)=1,0,IF(AND($B$3=13,COUNTIF(C6:C9,1)=12),2,IF(AND($B$3=13,OR(COUNTIF(C6:C9,1)=11,COUNTIF(C6:C9,1)=10),COUNTIF(C6:C9,"Build")=1,COUNTIF(C6:C9,"Build")=2),0,IF(COUNTIF(C8:C9,2)=1,0,IF(AND($B$3=14,COUNTIF(C6:C9,1)=13),2,IF(AND($B$3=14,OR(COUNTIF(C6:C9,1)=12,COUNTIF(C6:C9,1)=11),COUNTIF(C6:C9,"Build")=1,COUNTIF(C6:C9,"Build")=2),0,IF(COUNTIF(C8:C9,2)=1,0,IF(AND($B$3=15,COUNTIF(C6:C9,1)=14),2,IF(AND($B$3=15,OR(COUNTIF(C6:C9,1)=13,COUNTIF(C6:C9,1)=12),COUNTIF(C6:C9,"Build")=1,COUNTIF(C6:C9,"Build")=2),0,IF(COUNTIF(C8:C9,2)=1,0,IF(AND($B$3=16,COUNTIF(C6:C9,1)=15),2,IF(AND($B$3=16,OR(COUNTIF(C6:C9,1)=14,COUNTIF(C6:C9,1)=13),COUNTIF(C6:C9,"Build")=1,COUNTIF(C6:C9,"Build")=2),0,IF(COUNTIF(C8:C9,2)=1,0,IF(AND($B$3=17,COUNTIF(C6:C9,1)=16),2,IF(AND($B$3=17,OR(COUNTIF(C6:C9,1)=15,COUNTIF(C6:C9,1)=14),COUNTIF(C6:C9,"Build")=1,COUNTIF(C6:C9,"Build")=2),0,IF(COUNTIF(C8:C9,2)=1,0,IF(AND($B$3=18,COUNTIF(C6:C9,1)=17),2,IF(AND($B$3=18,OR(COUNTIF(C6:C9,1)=16,COUNTIF(C6:C9,1)=15),COUNTIF(C6:C9,"Build")=1,COUNTIF(C6:C9,"Build")=2),0,IF(COUNTIF(C8:C9,2)=1,0,IF(AND($B$3=19,COUNTIF(C6:C9,1)=18),2,IF(AND($B$3=19,OR(COUNTIF(C6:C9,1)=17,COUNTIF(C6:C9,1)=16),COUNTIF(C6:C9,"Build")=1,COUNTIF(C6:C9,"Build")=2),0,IF(COUNTIF(C8:C9,2)=1,0,IF(AND($B$3=20,COUNTIF(C6:C9,1)=19),2,IF(AND($B$3=20,OR(COUNTIF(C6:C9,1)=18,COUNTIF(C6:C9,1)=17),COUNTIF(C6:C9,"Build")=1,COUNTIF(C6:C9,"Build")=2),0,IF(COUNTIF(C8:C9,2)=1,0,1)))))))))))))))))))))))))))))))))</f>
        <v>1</v>
      </c>
      <c r="D10">
        <f t="shared" si="0"/>
        <v>1</v>
      </c>
      <c r="E10">
        <f t="shared" si="0"/>
        <v>1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1</v>
      </c>
      <c r="R10">
        <f t="shared" si="1"/>
        <v>1</v>
      </c>
      <c r="S10" t="str">
        <f t="shared" si="1"/>
        <v>N/A</v>
      </c>
      <c r="T10" t="str">
        <f t="shared" si="1"/>
        <v>N/A</v>
      </c>
      <c r="U10" t="str">
        <f t="shared" si="1"/>
        <v>N/A</v>
      </c>
      <c r="V10" t="str">
        <f t="shared" si="1"/>
        <v>N/A</v>
      </c>
      <c r="W10" t="str">
        <f t="shared" si="1"/>
        <v>N/A</v>
      </c>
      <c r="X10" t="str">
        <f t="shared" si="1"/>
        <v>N/A</v>
      </c>
      <c r="Y10" t="str">
        <f t="shared" si="1"/>
        <v>N/A</v>
      </c>
      <c r="Z10" t="str">
        <f t="shared" si="1"/>
        <v>N/A</v>
      </c>
    </row>
    <row r="11" spans="1:26" x14ac:dyDescent="0.3">
      <c r="A11">
        <f t="shared" si="2"/>
        <v>4</v>
      </c>
      <c r="B11" s="6">
        <f t="shared" si="3"/>
        <v>45099</v>
      </c>
      <c r="C11">
        <f>IF(AND($B$3=10,COUNTIF(C6:C10,1)=9),2,IF(AND($B$3=10,OR(COUNTIF(C6:C10,1)=8,COUNTIF(C6:C10,1)=7),COUNTIF(C6:C10,"Build")=1,COUNTIF(C6:C10,"Build")=2),0,IF(COUNTIF(C9:C10,2)=1,0,IF(AND($B$3=11,COUNTIF(C6:C10,1)=10),2,IF(AND($B$3=11,OR(COUNTIF(C6:C10,1)=9,COUNTIF(C6:C10,1)=8),COUNTIF(C6:C10,"Build")=1,COUNTIF(C6:C10,"Build")=2),0,IF(COUNTIF(C9:C10,2)=1,0,IF(AND($B$3=12,COUNTIF(C6:C10,1)=11),2,IF(AND($B$3=12,OR(COUNTIF(C6:C10,1)=10,COUNTIF(C6:C10,1)=9),COUNTIF(C6:C10,"Build")=1,COUNTIF(C6:C10,"Build")=2),0,IF(COUNTIF(C9:C10,2)=1,0,IF(AND($B$3=13,COUNTIF(C6:C10,1)=12),2,IF(AND($B$3=13,OR(COUNTIF(C6:C10,1)=11,COUNTIF(C6:C10,1)=10),COUNTIF(C6:C10,"Build")=1,COUNTIF(C6:C10,"Build")=2),0,IF(COUNTIF(C9:C10,2)=1,0,IF(AND($B$3=14,COUNTIF(C6:C10,1)=13),2,IF(AND($B$3=14,OR(COUNTIF(C6:C10,1)=12,COUNTIF(C6:C10,1)=11),COUNTIF(C6:C10,"Build")=1,COUNTIF(C6:C10,"Build")=2),0,IF(COUNTIF(C9:C10,2)=1,0,IF(AND($B$3=15,COUNTIF(C6:C10,1)=14),2,IF(AND($B$3=15,OR(COUNTIF(C6:C10,1)=13,COUNTIF(C6:C10,1)=12),COUNTIF(C6:C10,"Build")=1,COUNTIF(C6:C10,"Build")=2),0,IF(COUNTIF(C9:C10,2)=1,0,IF(AND($B$3=16,COUNTIF(C6:C10,1)=15),2,IF(AND($B$3=16,OR(COUNTIF(C6:C10,1)=14,COUNTIF(C6:C10,1)=13),COUNTIF(C6:C10,"Build")=1,COUNTIF(C6:C10,"Build")=2),0,IF(COUNTIF(C9:C10,2)=1,0,IF(AND($B$3=17,COUNTIF(C6:C10,1)=16),2,IF(AND($B$3=17,OR(COUNTIF(C6:C10,1)=15,COUNTIF(C6:C10,1)=14),COUNTIF(C6:C10,"Build")=1,COUNTIF(C6:C10,"Build")=2),0,IF(COUNTIF(C9:C10,2)=1,0,IF(AND($B$3=18,COUNTIF(C6:C10,1)=17),2,IF(AND($B$3=18,OR(COUNTIF(C6:C10,1)=16,COUNTIF(C6:C10,1)=15),COUNTIF(C6:C10,"Build")=1,COUNTIF(C6:C10,"Build")=2),0,IF(COUNTIF(C9:C10,2)=1,0,IF(AND($B$3=19,COUNTIF(C6:C10,1)=18),2,IF(AND($B$3=19,OR(COUNTIF(C6:C10,1)=17,COUNTIF(C6:C10,1)=16),COUNTIF(C6:C10,"Build")=1,COUNTIF(C6:C10,"Build")=2),0,IF(COUNTIF(C9:C10,2)=1,0,IF(AND($B$3=20,COUNTIF(C6:C10,1)=19),2,IF(AND($B$3=20,OR(COUNTIF(C6:C10,1)=18,COUNTIF(C6:C10,1)=17),COUNTIF(C6:C10,"Build")=1,COUNTIF(C6:C10,"Build")=2),0,IF(COUNTIF(C9:C10,2)=1,0,1)))))))))))))))))))))))))))))))))</f>
        <v>1</v>
      </c>
      <c r="D11">
        <f t="shared" si="0"/>
        <v>1</v>
      </c>
      <c r="E11">
        <f t="shared" si="0"/>
        <v>1</v>
      </c>
      <c r="F11">
        <f t="shared" si="0"/>
        <v>1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1</v>
      </c>
      <c r="R11">
        <f t="shared" si="1"/>
        <v>1</v>
      </c>
      <c r="S11" t="str">
        <f t="shared" si="1"/>
        <v>N/A</v>
      </c>
      <c r="T11" t="str">
        <f t="shared" si="1"/>
        <v>N/A</v>
      </c>
      <c r="U11" t="str">
        <f t="shared" si="1"/>
        <v>N/A</v>
      </c>
      <c r="V11" t="str">
        <f t="shared" si="1"/>
        <v>N/A</v>
      </c>
      <c r="W11" t="str">
        <f t="shared" si="1"/>
        <v>N/A</v>
      </c>
      <c r="X11" t="str">
        <f t="shared" si="1"/>
        <v>N/A</v>
      </c>
      <c r="Y11" t="str">
        <f t="shared" si="1"/>
        <v>N/A</v>
      </c>
      <c r="Z11" t="str">
        <f t="shared" si="1"/>
        <v>N/A</v>
      </c>
    </row>
    <row r="12" spans="1:26" x14ac:dyDescent="0.3">
      <c r="A12">
        <f t="shared" si="2"/>
        <v>5</v>
      </c>
      <c r="B12" s="6">
        <f t="shared" si="3"/>
        <v>45106</v>
      </c>
      <c r="C12">
        <f>IF(AND($B$3=10,COUNTIF(C6:C11,1)=9),2,IF(AND($B$3=10,OR(COUNTIF(C6:C11,1)=8,COUNTIF(C6:C11,1)=7),COUNTIF(C6:C11,"Build")=1,COUNTIF(C6:C11,"Build")=2),0,IF(COUNTIF(C10:C11,2)=1,0,IF(AND($B$3=11,COUNTIF(C6:C11,1)=10),2,IF(AND($B$3=11,OR(COUNTIF(C6:C11,1)=9,COUNTIF(C6:C11,1)=8),COUNTIF(C6:C11,"Build")=1,COUNTIF(C6:C11,"Build")=2),0,IF(COUNTIF(C10:C11,2)=1,0,IF(AND($B$3=12,COUNTIF(C6:C11,1)=11),2,IF(AND($B$3=12,OR(COUNTIF(C6:C11,1)=10,COUNTIF(C6:C11,1)=9),COUNTIF(C6:C11,"Build")=1,COUNTIF(C6:C11,"Build")=2),0,IF(COUNTIF(C10:C11,2)=1,0,IF(AND($B$3=13,COUNTIF(C6:C11,1)=12),2,IF(AND($B$3=13,OR(COUNTIF(C6:C11,1)=11,COUNTIF(C6:C11,1)=10),COUNTIF(C6:C11,"Build")=1,COUNTIF(C6:C11,"Build")=2),0,IF(COUNTIF(C10:C11,2)=1,0,IF(AND($B$3=14,COUNTIF(C6:C11,1)=13),2,IF(AND($B$3=14,OR(COUNTIF(C6:C11,1)=12,COUNTIF(C6:C11,1)=11),COUNTIF(C6:C11,"Build")=1,COUNTIF(C6:C11,"Build")=2),0,IF(COUNTIF(C10:C11,2)=1,0,IF(AND($B$3=15,COUNTIF(C6:C11,1)=14),2,IF(AND($B$3=15,OR(COUNTIF(C6:C11,1)=13,COUNTIF(C6:C11,1)=12),COUNTIF(C6:C11,"Build")=1,COUNTIF(C6:C11,"Build")=2),0,IF(COUNTIF(C10:C11,2)=1,0,IF(AND($B$3=16,COUNTIF(C6:C11,1)=15),2,IF(AND($B$3=16,OR(COUNTIF(C6:C11,1)=14,COUNTIF(C6:C11,1)=13),COUNTIF(C6:C11,"Build")=1,COUNTIF(C6:C11,"Build")=2),0,IF(COUNTIF(C10:C11,2)=1,0,IF(AND($B$3=17,COUNTIF(C6:C11,1)=16),2,IF(AND($B$3=17,OR(COUNTIF(C6:C11,1)=15,COUNTIF(C6:C11,1)=14),COUNTIF(C6:C11,"Build")=1,COUNTIF(C6:C11,"Build")=2),0,IF(COUNTIF(C10:C11,2)=1,0,IF(AND($B$3=18,COUNTIF(C6:C11,1)=17),2,IF(AND($B$3=18,OR(COUNTIF(C6:C11,1)=16,COUNTIF(C6:C11,1)=15),COUNTIF(C6:C11,"Build")=1,COUNTIF(C6:C11,"Build")=2),0,IF(COUNTIF(C10:C11,2)=1,0,IF(AND($B$3=19,COUNTIF(C6:C11,1)=18),2,IF(AND($B$3=19,OR(COUNTIF(C6:C11,1)=17,COUNTIF(C6:C11,1)=16),COUNTIF(C6:C11,"Build")=1,COUNTIF(C6:C11,"Build")=2),0,IF(COUNTIF(C10:C11,2)=1,0,IF(AND($B$3=20,COUNTIF(C6:C11,1)=19),2,IF(AND($B$3=20,OR(COUNTIF(C6:C11,1)=18,COUNTIF(C6:C11,1)=17),COUNTIF(C6:C11,"Build")=1,COUNTIF(C6:C11,"Build")=2),0,IF(COUNTIF(C10:C11,2)=1,0,1)))))))))))))))))))))))))))))))))</f>
        <v>1</v>
      </c>
      <c r="D12">
        <f t="shared" si="0"/>
        <v>1</v>
      </c>
      <c r="E12">
        <f t="shared" si="0"/>
        <v>1</v>
      </c>
      <c r="F12">
        <f t="shared" si="0"/>
        <v>1</v>
      </c>
      <c r="G12">
        <f t="shared" si="0"/>
        <v>1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1</v>
      </c>
      <c r="R12">
        <f t="shared" si="1"/>
        <v>1</v>
      </c>
      <c r="S12" t="str">
        <f t="shared" si="1"/>
        <v>N/A</v>
      </c>
      <c r="T12" t="str">
        <f t="shared" si="1"/>
        <v>N/A</v>
      </c>
      <c r="U12" t="str">
        <f t="shared" si="1"/>
        <v>N/A</v>
      </c>
      <c r="V12" t="str">
        <f t="shared" si="1"/>
        <v>N/A</v>
      </c>
      <c r="W12" t="str">
        <f t="shared" si="1"/>
        <v>N/A</v>
      </c>
      <c r="X12" t="str">
        <f t="shared" si="1"/>
        <v>N/A</v>
      </c>
      <c r="Y12" t="str">
        <f t="shared" si="1"/>
        <v>N/A</v>
      </c>
      <c r="Z12" t="str">
        <f t="shared" si="1"/>
        <v>N/A</v>
      </c>
    </row>
    <row r="13" spans="1:26" x14ac:dyDescent="0.3">
      <c r="A13">
        <f t="shared" si="2"/>
        <v>6</v>
      </c>
      <c r="B13" s="6">
        <f t="shared" si="3"/>
        <v>45113</v>
      </c>
      <c r="C13">
        <f>IF(AND($B$3=10,COUNTIF(C6:C12,1)=9),2,IF(AND($B$3=10,OR(COUNTIF(C6:C12,1)=8,COUNTIF(C6:C12,1)=7),COUNTIF(C6:C12,"Build")=1,COUNTIF(C6:C12,"Build")=2),0,IF(COUNTIF(C11:C12,2)=1,0,IF(AND($B$3=11,COUNTIF(C6:C12,1)=10),2,IF(AND($B$3=11,OR(COUNTIF(C6:C12,1)=9,COUNTIF(C6:C12,1)=8),COUNTIF(C6:C12,"Build")=1,COUNTIF(C6:C12,"Build")=2),0,IF(COUNTIF(C11:C12,2)=1,0,IF(AND($B$3=12,COUNTIF(C6:C12,1)=11),2,IF(AND($B$3=12,OR(COUNTIF(C6:C12,1)=10,COUNTIF(C6:C12,1)=9),COUNTIF(C6:C12,"Build")=1,COUNTIF(C6:C12,"Build")=2),0,IF(COUNTIF(C11:C12,2)=1,0,IF(AND($B$3=13,COUNTIF(C6:C12,1)=12),2,IF(AND($B$3=13,OR(COUNTIF(C6:C12,1)=11,COUNTIF(C6:C12,1)=10),COUNTIF(C6:C12,"Build")=1,COUNTIF(C6:C12,"Build")=2),0,IF(COUNTIF(C11:C12,2)=1,0,IF(AND($B$3=14,COUNTIF(C6:C12,1)=13),2,IF(AND($B$3=14,OR(COUNTIF(C6:C12,1)=12,COUNTIF(C6:C12,1)=11),COUNTIF(C6:C12,"Build")=1,COUNTIF(C6:C12,"Build")=2),0,IF(COUNTIF(C11:C12,2)=1,0,IF(AND($B$3=15,COUNTIF(C6:C12,1)=14),2,IF(AND($B$3=15,OR(COUNTIF(C6:C12,1)=13,COUNTIF(C6:C12,1)=12),COUNTIF(C6:C12,"Build")=1,COUNTIF(C6:C12,"Build")=2),0,IF(COUNTIF(C11:C12,2)=1,0,IF(AND($B$3=16,COUNTIF(C6:C12,1)=15),2,IF(AND($B$3=16,OR(COUNTIF(C6:C12,1)=14,COUNTIF(C6:C12,1)=13),COUNTIF(C6:C12,"Build")=1,COUNTIF(C6:C12,"Build")=2),0,IF(COUNTIF(C11:C12,2)=1,0,IF(AND($B$3=17,COUNTIF(C6:C12,1)=16),2,IF(AND($B$3=17,OR(COUNTIF(C6:C12,1)=15,COUNTIF(C6:C12,1)=14),COUNTIF(C6:C12,"Build")=1,COUNTIF(C6:C12,"Build")=2),0,IF(COUNTIF(C11:C12,2)=1,0,IF(AND($B$3=18,COUNTIF(C6:C12,1)=17),2,IF(AND($B$3=18,OR(COUNTIF(C6:C12,1)=16,COUNTIF(C6:C12,1)=15),COUNTIF(C6:C12,"Build")=1,COUNTIF(C6:C12,"Build")=2),0,IF(COUNTIF(C11:C12,2)=1,0,IF(AND($B$3=19,COUNTIF(C6:C12,1)=18),2,IF(AND($B$3=19,OR(COUNTIF(C6:C12,1)=17,COUNTIF(C6:C12,1)=16),COUNTIF(C6:C12,"Build")=1,COUNTIF(C6:C12,"Build")=2),0,IF(COUNTIF(C11:C12,2)=1,0,IF(AND($B$3=20,COUNTIF(C6:C12,1)=19),2,IF(AND($B$3=20,OR(COUNTIF(C6:C12,1)=18,COUNTIF(C6:C12,1)=17),COUNTIF(C6:C12,"Build")=1,COUNTIF(C6:C12,"Build")=2),0,IF(COUNTIF(C11:C12,2)=1,0,1)))))))))))))))))))))))))))))))))</f>
        <v>1</v>
      </c>
      <c r="D13">
        <f t="shared" si="0"/>
        <v>1</v>
      </c>
      <c r="E13">
        <f t="shared" si="0"/>
        <v>1</v>
      </c>
      <c r="F13">
        <f t="shared" si="0"/>
        <v>1</v>
      </c>
      <c r="G13">
        <f t="shared" si="0"/>
        <v>1</v>
      </c>
      <c r="H13">
        <f t="shared" si="0"/>
        <v>1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1"/>
        <v>0</v>
      </c>
      <c r="O13">
        <f t="shared" si="1"/>
        <v>0</v>
      </c>
      <c r="P13">
        <f t="shared" si="1"/>
        <v>0</v>
      </c>
      <c r="Q13">
        <f t="shared" si="1"/>
        <v>1</v>
      </c>
      <c r="R13">
        <f t="shared" si="1"/>
        <v>1</v>
      </c>
      <c r="S13" t="str">
        <f t="shared" si="1"/>
        <v>N/A</v>
      </c>
      <c r="T13" t="str">
        <f t="shared" si="1"/>
        <v>N/A</v>
      </c>
      <c r="U13" t="str">
        <f t="shared" si="1"/>
        <v>N/A</v>
      </c>
      <c r="V13" t="str">
        <f t="shared" si="1"/>
        <v>N/A</v>
      </c>
      <c r="W13" t="str">
        <f t="shared" si="1"/>
        <v>N/A</v>
      </c>
      <c r="X13" t="str">
        <f t="shared" si="1"/>
        <v>N/A</v>
      </c>
      <c r="Y13" t="str">
        <f t="shared" si="1"/>
        <v>N/A</v>
      </c>
      <c r="Z13" t="str">
        <f t="shared" si="1"/>
        <v>N/A</v>
      </c>
    </row>
    <row r="14" spans="1:26" x14ac:dyDescent="0.3">
      <c r="A14">
        <f t="shared" si="2"/>
        <v>7</v>
      </c>
      <c r="B14" s="6">
        <f t="shared" si="3"/>
        <v>45120</v>
      </c>
      <c r="C14">
        <f>IF(AND($B$3=10,COUNTIF(C6:C13,1)=9),2,IF(AND($B$3=10,OR(COUNTIF(C6:C13,1)=8,COUNTIF(C6:C13,1)=7),COUNTIF(C6:C13,"Build")=1,COUNTIF(C6:C13,"Build")=2),0,IF(COUNTIF(C12:C13,2)=1,0,IF(AND($B$3=11,COUNTIF(C6:C13,1)=10),2,IF(AND($B$3=11,OR(COUNTIF(C6:C13,1)=9,COUNTIF(C6:C13,1)=8),COUNTIF(C6:C13,"Build")=1,COUNTIF(C6:C13,"Build")=2),0,IF(COUNTIF(C12:C13,2)=1,0,IF(AND($B$3=12,COUNTIF(C6:C13,1)=11),2,IF(AND($B$3=12,OR(COUNTIF(C6:C13,1)=10,COUNTIF(C6:C13,1)=9),COUNTIF(C6:C13,"Build")=1,COUNTIF(C6:C13,"Build")=2),0,IF(COUNTIF(C12:C13,2)=1,0,IF(AND($B$3=13,COUNTIF(C6:C13,1)=12),2,IF(AND($B$3=13,OR(COUNTIF(C6:C13,1)=11,COUNTIF(C6:C13,1)=10),COUNTIF(C6:C13,"Build")=1,COUNTIF(C6:C13,"Build")=2),0,IF(COUNTIF(C12:C13,2)=1,0,IF(AND($B$3=14,COUNTIF(C6:C13,1)=13),2,IF(AND($B$3=14,OR(COUNTIF(C6:C13,1)=12,COUNTIF(C6:C13,1)=11),COUNTIF(C6:C13,"Build")=1,COUNTIF(C6:C13,"Build")=2),0,IF(COUNTIF(C12:C13,2)=1,0,IF(AND($B$3=15,COUNTIF(C6:C13,1)=14),2,IF(AND($B$3=15,OR(COUNTIF(C6:C13,1)=13,COUNTIF(C6:C13,1)=12),COUNTIF(C6:C13,"Build")=1,COUNTIF(C6:C13,"Build")=2),0,IF(COUNTIF(C12:C13,2)=1,0,IF(AND($B$3=16,COUNTIF(C6:C13,1)=15),2,IF(AND($B$3=16,OR(COUNTIF(C6:C13,1)=14,COUNTIF(C6:C13,1)=13),COUNTIF(C6:C13,"Build")=1,COUNTIF(C6:C13,"Build")=2),0,IF(COUNTIF(C12:C13,2)=1,0,IF(AND($B$3=17,COUNTIF(C6:C13,1)=16),2,IF(AND($B$3=17,OR(COUNTIF(C6:C13,1)=15,COUNTIF(C6:C13,1)=14),COUNTIF(C6:C13,"Build")=1,COUNTIF(C6:C13,"Build")=2),0,IF(COUNTIF(C12:C13,2)=1,0,IF(AND($B$3=18,COUNTIF(C6:C13,1)=17),2,IF(AND($B$3=18,OR(COUNTIF(C6:C13,1)=16,COUNTIF(C6:C13,1)=15),COUNTIF(C6:C13,"Build")=1,COUNTIF(C6:C13,"Build")=2),0,IF(COUNTIF(C12:C13,2)=1,0,IF(AND($B$3=19,COUNTIF(C6:C13,1)=18),2,IF(AND($B$3=19,OR(COUNTIF(C6:C13,1)=17,COUNTIF(C6:C13,1)=16),COUNTIF(C6:C13,"Build")=1,COUNTIF(C6:C13,"Build")=2),0,IF(COUNTIF(C12:C13,2)=1,0,IF(AND($B$3=20,COUNTIF(C6:C13,1)=19),2,IF(AND($B$3=20,OR(COUNTIF(C6:C13,1)=18,COUNTIF(C6:C13,1)=17),COUNTIF(C6:C13,"Build")=1,COUNTIF(C6:C13,"Build")=2),0,IF(COUNTIF(C12:C13,2)=1,0,1)))))))))))))))))))))))))))))))))</f>
        <v>1</v>
      </c>
      <c r="D14">
        <f t="shared" si="0"/>
        <v>1</v>
      </c>
      <c r="E14">
        <f t="shared" si="0"/>
        <v>1</v>
      </c>
      <c r="F14">
        <f t="shared" si="0"/>
        <v>1</v>
      </c>
      <c r="G14">
        <f t="shared" si="0"/>
        <v>1</v>
      </c>
      <c r="H14">
        <f t="shared" si="0"/>
        <v>1</v>
      </c>
      <c r="I14">
        <f t="shared" si="0"/>
        <v>1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1"/>
        <v>0</v>
      </c>
      <c r="O14">
        <f t="shared" si="1"/>
        <v>0</v>
      </c>
      <c r="P14">
        <f t="shared" si="1"/>
        <v>0</v>
      </c>
      <c r="Q14">
        <f t="shared" si="1"/>
        <v>1</v>
      </c>
      <c r="R14">
        <f t="shared" si="1"/>
        <v>1</v>
      </c>
      <c r="S14" t="str">
        <f t="shared" si="1"/>
        <v>N/A</v>
      </c>
      <c r="T14" t="str">
        <f t="shared" si="1"/>
        <v>N/A</v>
      </c>
      <c r="U14" t="str">
        <f t="shared" si="1"/>
        <v>N/A</v>
      </c>
      <c r="V14" t="str">
        <f t="shared" si="1"/>
        <v>N/A</v>
      </c>
      <c r="W14" t="str">
        <f t="shared" si="1"/>
        <v>N/A</v>
      </c>
      <c r="X14" t="str">
        <f t="shared" si="1"/>
        <v>N/A</v>
      </c>
      <c r="Y14" t="str">
        <f t="shared" si="1"/>
        <v>N/A</v>
      </c>
      <c r="Z14" t="str">
        <f t="shared" si="1"/>
        <v>N/A</v>
      </c>
    </row>
    <row r="15" spans="1:26" x14ac:dyDescent="0.3">
      <c r="A15">
        <f t="shared" si="2"/>
        <v>8</v>
      </c>
      <c r="B15" s="6">
        <f t="shared" si="3"/>
        <v>45127</v>
      </c>
      <c r="C15">
        <f>IF(AND($B$3=10,COUNTIF(C6:C14,1)=9),2,IF(AND($B$3=10,OR(COUNTIF(C6:C14,1)=8,COUNTIF(C6:C14,1)=7),COUNTIF(C6:C14,"Build")=1,COUNTIF(C6:C14,"Build")=2),0,IF(COUNTIF(C13:C14,2)=1,0,IF(AND($B$3=11,COUNTIF(C6:C14,1)=10),2,IF(AND($B$3=11,OR(COUNTIF(C6:C14,1)=9,COUNTIF(C6:C14,1)=8),COUNTIF(C6:C14,"Build")=1,COUNTIF(C6:C14,"Build")=2),0,IF(COUNTIF(C13:C14,2)=1,0,IF(AND($B$3=12,COUNTIF(C6:C14,1)=11),2,IF(AND($B$3=12,OR(COUNTIF(C6:C14,1)=10,COUNTIF(C6:C14,1)=9),COUNTIF(C6:C14,"Build")=1,COUNTIF(C6:C14,"Build")=2),0,IF(COUNTIF(C13:C14,2)=1,0,IF(AND($B$3=13,COUNTIF(C6:C14,1)=12),2,IF(AND($B$3=13,OR(COUNTIF(C6:C14,1)=11,COUNTIF(C6:C14,1)=10),COUNTIF(C6:C14,"Build")=1,COUNTIF(C6:C14,"Build")=2),0,IF(COUNTIF(C13:C14,2)=1,0,IF(AND($B$3=14,COUNTIF(C6:C14,1)=13),2,IF(AND($B$3=14,OR(COUNTIF(C6:C14,1)=12,COUNTIF(C6:C14,1)=11),COUNTIF(C6:C14,"Build")=1,COUNTIF(C6:C14,"Build")=2),0,IF(COUNTIF(C13:C14,2)=1,0,IF(AND($B$3=15,COUNTIF(C6:C14,1)=14),2,IF(AND($B$3=15,OR(COUNTIF(C6:C14,1)=13,COUNTIF(C6:C14,1)=12),COUNTIF(C6:C14,"Build")=1,COUNTIF(C6:C14,"Build")=2),0,IF(COUNTIF(C13:C14,2)=1,0,IF(AND($B$3=16,COUNTIF(C6:C14,1)=15),2,IF(AND($B$3=16,OR(COUNTIF(C6:C14,1)=14,COUNTIF(C6:C14,1)=13),COUNTIF(C6:C14,"Build")=1,COUNTIF(C6:C14,"Build")=2),0,IF(COUNTIF(C13:C14,2)=1,0,IF(AND($B$3=17,COUNTIF(C6:C14,1)=16),2,IF(AND($B$3=17,OR(COUNTIF(C6:C14,1)=15,COUNTIF(C6:C14,1)=14),COUNTIF(C6:C14,"Build")=1,COUNTIF(C6:C14,"Build")=2),0,IF(COUNTIF(C13:C14,2)=1,0,IF(AND($B$3=18,COUNTIF(C6:C14,1)=17),2,IF(AND($B$3=18,OR(COUNTIF(C6:C14,1)=16,COUNTIF(C6:C14,1)=15),COUNTIF(C6:C14,"Build")=1,COUNTIF(C6:C14,"Build")=2),0,IF(COUNTIF(C13:C14,2)=1,0,IF(AND($B$3=19,COUNTIF(C6:C14,1)=18),2,IF(AND($B$3=19,OR(COUNTIF(C6:C14,1)=17,COUNTIF(C6:C14,1)=16),COUNTIF(C6:C14,"Build")=1,COUNTIF(C6:C14,"Build")=2),0,IF(COUNTIF(C13:C14,2)=1,0,IF(AND($B$3=20,COUNTIF(C6:C14,1)=19),2,IF(AND($B$3=20,OR(COUNTIF(C6:C14,1)=18,COUNTIF(C6:C14,1)=17),COUNTIF(C6:C14,"Build")=1,COUNTIF(C6:C14,"Build")=2),0,IF(COUNTIF(C13:C14,2)=1,0,1)))))))))))))))))))))))))))))))))</f>
        <v>1</v>
      </c>
      <c r="D15">
        <f t="shared" si="0"/>
        <v>1</v>
      </c>
      <c r="E15">
        <f t="shared" si="0"/>
        <v>1</v>
      </c>
      <c r="F15">
        <f t="shared" si="0"/>
        <v>1</v>
      </c>
      <c r="G15">
        <f t="shared" si="0"/>
        <v>1</v>
      </c>
      <c r="H15">
        <f t="shared" si="0"/>
        <v>1</v>
      </c>
      <c r="I15">
        <f t="shared" si="0"/>
        <v>1</v>
      </c>
      <c r="J15">
        <f t="shared" si="0"/>
        <v>1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1</v>
      </c>
      <c r="R15">
        <f t="shared" si="1"/>
        <v>1</v>
      </c>
      <c r="S15" t="str">
        <f t="shared" si="1"/>
        <v>N/A</v>
      </c>
      <c r="T15" t="str">
        <f t="shared" si="1"/>
        <v>N/A</v>
      </c>
      <c r="U15" t="str">
        <f t="shared" si="1"/>
        <v>N/A</v>
      </c>
      <c r="V15" t="str">
        <f t="shared" si="1"/>
        <v>N/A</v>
      </c>
      <c r="W15" t="str">
        <f t="shared" si="1"/>
        <v>N/A</v>
      </c>
      <c r="X15" t="str">
        <f t="shared" si="1"/>
        <v>N/A</v>
      </c>
      <c r="Y15" t="str">
        <f t="shared" si="1"/>
        <v>N/A</v>
      </c>
      <c r="Z15" t="str">
        <f t="shared" si="1"/>
        <v>N/A</v>
      </c>
    </row>
    <row r="16" spans="1:26" x14ac:dyDescent="0.3">
      <c r="A16">
        <f t="shared" si="2"/>
        <v>9</v>
      </c>
      <c r="B16" s="6">
        <f t="shared" si="3"/>
        <v>45134</v>
      </c>
      <c r="C16">
        <f>IF(AND($B$3=10,COUNTIF(C7:C15,1)=9),2,IF(AND($B$3=10,OR(COUNTIF(C7:C15,1)=8,COUNTIF(C7:C15,1)=7),COUNTIF(C7:C15,"Build")=1,COUNTIF(C7:C15,"Build")=2),0,IF(COUNTIF(C14:C15,2)=1,0,IF(AND($B$3=11,COUNTIF(C6:C15,1)=10),2,IF(AND($B$3=11,OR(COUNTIF(C6:C15,1)=9,COUNTIF(C6:C15,1)=8),COUNTIF(C6:C15,"Build")=1,COUNTIF(C6:C15,"Build")=2),0,IF(COUNTIF(C14:C15,2)=1,0,IF(AND($B$3=12,COUNTIF(C6:C15,1)=11),2,IF(AND($B$3=12,OR(COUNTIF(C6:C15,1)=10,COUNTIF(C6:C15,1)=9),COUNTIF(C6:C15,"Build")=1,COUNTIF(C6:C15,"Build")=2),0,IF(COUNTIF(C14:C15,2)=1,0,IF(AND($B$3=13,COUNTIF(C6:C15,1)=12),2,IF(AND($B$3=13,OR(COUNTIF(C6:C15,1)=11,COUNTIF(C6:C15,1)=10),COUNTIF(C6:C15,"Build")=1,COUNTIF(C6:C15,"Build")=2),0,IF(COUNTIF(C14:C15,2)=1,0,IF(AND($B$3=14,COUNTIF(C6:C15,1)=13),2,IF(AND($B$3=14,OR(COUNTIF(C6:C15,1)=12,COUNTIF(C6:C15,1)=11),COUNTIF(C6:C15,"Build")=1,COUNTIF(C6:C15,"Build")=2),0,IF(COUNTIF(C14:C15,2)=1,0,IF(AND($B$3=15,COUNTIF(C6:C15,1)=14),2,IF(AND($B$3=15,OR(COUNTIF(C6:C15,1)=13,COUNTIF(C6:C15,1)=12),COUNTIF(C6:C15,"Build")=1,COUNTIF(C6:C15,"Build")=2),0,IF(COUNTIF(C14:C15,2)=1,0,IF(AND($B$3=16,COUNTIF(C6:C15,1)=15),2,IF(AND($B$3=16,OR(COUNTIF(C6:C15,1)=14,COUNTIF(C6:C15,1)=13),COUNTIF(C6:C15,"Build")=1,COUNTIF(C6:C15,"Build")=2),0,IF(COUNTIF(C14:C15,2)=1,0,IF(AND($B$3=17,COUNTIF(C6:C15,1)=16),2,IF(AND($B$3=17,OR(COUNTIF(C6:C15,1)=15,COUNTIF(C6:C15,1)=14),COUNTIF(C6:C15,"Build")=1,COUNTIF(C6:C15,"Build")=2),0,IF(COUNTIF(C14:C15,2)=1,0,IF(AND($B$3=18,COUNTIF(C6:C15,1)=17),2,IF(AND($B$3=18,OR(COUNTIF(C6:C15,1)=16,COUNTIF(C6:C15,1)=15),COUNTIF(C6:C15,"Build")=1,COUNTIF(C6:C15,"Build")=2),0,IF(COUNTIF(C14:C15,2)=1,0,IF(AND($B$3=19,COUNTIF(C6:C15,1)=18),2,IF(AND($B$3=19,OR(COUNTIF(C6:C15,1)=17,COUNTIF(C6:C15,1)=16),COUNTIF(C6:C15,"Build")=1,COUNTIF(C6:C15,"Build")=2),0,IF(COUNTIF(C14:C15,2)=1,0,IF(AND($B$3=20,COUNTIF(C6:C15,1)=19),2,IF(AND($B$3=20,OR(COUNTIF(C6:C15,1)=18,COUNTIF(C6:C15,1)=17),COUNTIF(C6:C15,"Build")=1,COUNTIF(C6:C15,"Build")=2),0,IF(COUNTIF(C14:C15,2)=1,0,1)))))))))))))))))))))))))))))))))</f>
        <v>1</v>
      </c>
      <c r="D16">
        <f t="shared" si="0"/>
        <v>1</v>
      </c>
      <c r="E16">
        <f t="shared" si="0"/>
        <v>1</v>
      </c>
      <c r="F16">
        <f t="shared" si="0"/>
        <v>1</v>
      </c>
      <c r="G16">
        <f t="shared" si="0"/>
        <v>1</v>
      </c>
      <c r="H16">
        <f t="shared" si="0"/>
        <v>1</v>
      </c>
      <c r="I16">
        <f t="shared" si="0"/>
        <v>1</v>
      </c>
      <c r="J16">
        <f t="shared" si="0"/>
        <v>1</v>
      </c>
      <c r="K16">
        <f t="shared" si="0"/>
        <v>1</v>
      </c>
      <c r="L16">
        <f t="shared" si="0"/>
        <v>0</v>
      </c>
      <c r="M16">
        <f t="shared" si="0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1</v>
      </c>
      <c r="R16">
        <f t="shared" si="1"/>
        <v>1</v>
      </c>
      <c r="S16" t="str">
        <f t="shared" si="1"/>
        <v>N/A</v>
      </c>
      <c r="T16" t="str">
        <f t="shared" si="1"/>
        <v>N/A</v>
      </c>
      <c r="U16" t="str">
        <f t="shared" si="1"/>
        <v>N/A</v>
      </c>
      <c r="V16" t="str">
        <f t="shared" si="1"/>
        <v>N/A</v>
      </c>
      <c r="W16" t="str">
        <f t="shared" si="1"/>
        <v>N/A</v>
      </c>
      <c r="X16" t="str">
        <f t="shared" si="1"/>
        <v>N/A</v>
      </c>
      <c r="Y16" t="str">
        <f t="shared" si="1"/>
        <v>N/A</v>
      </c>
      <c r="Z16" t="str">
        <f t="shared" si="1"/>
        <v>N/A</v>
      </c>
    </row>
    <row r="17" spans="1:26" x14ac:dyDescent="0.3">
      <c r="A17">
        <f t="shared" si="2"/>
        <v>10</v>
      </c>
      <c r="B17" s="6">
        <f t="shared" si="3"/>
        <v>45141</v>
      </c>
      <c r="C17">
        <f>IF(AND($B$3=10,COUNTIF(C8:C16,1)=9),2,IF(AND($B$3=10,OR(COUNTIF(C8:C16,1)=8,COUNTIF(C8:C16,1)=7),COUNTIF(C8:C16,"Build")=1,COUNTIF(C8:C16,"Build")=2),0,IF(COUNTIF(C15:C16,2)=1,0,IF(AND($B$3=11,COUNTIF(C7:C16,1)=10),2,IF(AND($B$3=11,OR(COUNTIF(C7:C16,1)=9,COUNTIF(C7:C16,1)=8),COUNTIF(C7:C16,"Build")=1,COUNTIF(C7:C16,"Build")=2),0,IF(COUNTIF(C15:C16,2)=1,0,IF(AND($B$3=12,COUNTIF(C6:C16,1)=11),2,IF(AND($B$3=12,OR(COUNTIF(C6:C16,1)=10,COUNTIF(C6:C16,1)=9),COUNTIF(C6:C16,"Build")=1,COUNTIF(C6:C16,"Build")=2),0,IF(COUNTIF(C15:C16,2)=1,0,IF(AND($B$3=13,COUNTIF(C6:C16,1)=12),2,IF(AND($B$3=13,OR(COUNTIF(C6:C16,1)=11,COUNTIF(C6:C16,1)=10),COUNTIF(C6:C16,"Build")=1,COUNTIF(C6:C16,"Build")=2),0,IF(COUNTIF(C15:C16,2)=1,0,IF(AND($B$3=14,COUNTIF(C6:C16,1)=13),2,IF(AND($B$3=14,OR(COUNTIF(C6:C16,1)=12,COUNTIF(C6:C16,1)=11),COUNTIF(C6:C16,"Build")=1,COUNTIF(C6:C16,"Build")=2),0,IF(COUNTIF(C15:C16,2)=1,0,IF(AND($B$3=15,COUNTIF(C6:C16,1)=14),2,IF(AND($B$3=15,OR(COUNTIF(C6:C16,1)=13,COUNTIF(C6:C16,1)=12),COUNTIF(C6:C16,"Build")=1,COUNTIF(C6:C16,"Build")=2),0,IF(COUNTIF(C15:C16,2)=1,0,IF(AND($B$3=16,COUNTIF(C6:C16,1)=15),2,IF(AND($B$3=16,OR(COUNTIF(C6:C16,1)=14,COUNTIF(C6:C16,1)=13),COUNTIF(C6:C16,"Build")=1,COUNTIF(C6:C16,"Build")=2),0,IF(COUNTIF(C15:C16,2)=1,0,IF(AND($B$3=17,COUNTIF(C6:C16,1)=16),2,IF(AND($B$3=17,OR(COUNTIF(C6:C16,1)=15,COUNTIF(C6:C16,1)=14),COUNTIF(C6:C16,"Build")=1,COUNTIF(C6:C16,"Build")=2),0,IF(COUNTIF(C15:C16,2)=1,0,IF(AND($B$3=18,COUNTIF(C6:C16,1)=17),2,IF(AND($B$3=18,OR(COUNTIF(C6:C16,1)=16,COUNTIF(C6:C16,1)=15),COUNTIF(C6:C16,"Build")=1,COUNTIF(C6:C16,"Build")=2),0,IF(COUNTIF(C15:C16,2)=1,0,IF(AND($B$3=19,COUNTIF(C6:C16,1)=18),2,IF(AND($B$3=19,OR(COUNTIF(C6:C16,1)=17,COUNTIF(C6:C16,1)=16),COUNTIF(C6:C16,"Build")=1,COUNTIF(C6:C16,"Build")=2),0,IF(COUNTIF(C15:C16,2)=1,0,IF(AND($B$3=20,COUNTIF(C6:C16,1)=19),2,IF(AND($B$3=20,OR(COUNTIF(C6:C16,1)=18,COUNTIF(C6:C16,1)=17),COUNTIF(C6:C16,"Build")=1,COUNTIF(C6:C16,"Build")=2),0,IF(COUNTIF(C15:C16,2)=1,0,1)))))))))))))))))))))))))))))))))</f>
        <v>1</v>
      </c>
      <c r="D17">
        <f t="shared" si="0"/>
        <v>1</v>
      </c>
      <c r="E17">
        <f t="shared" si="0"/>
        <v>1</v>
      </c>
      <c r="F17">
        <f t="shared" si="0"/>
        <v>1</v>
      </c>
      <c r="G17">
        <f t="shared" si="0"/>
        <v>1</v>
      </c>
      <c r="H17">
        <f t="shared" si="0"/>
        <v>1</v>
      </c>
      <c r="I17">
        <f t="shared" si="0"/>
        <v>1</v>
      </c>
      <c r="J17">
        <f t="shared" si="0"/>
        <v>1</v>
      </c>
      <c r="K17">
        <f t="shared" si="0"/>
        <v>1</v>
      </c>
      <c r="L17">
        <f t="shared" si="0"/>
        <v>1</v>
      </c>
      <c r="M17">
        <f t="shared" si="0"/>
        <v>0</v>
      </c>
      <c r="N17">
        <f t="shared" si="1"/>
        <v>0</v>
      </c>
      <c r="O17">
        <f t="shared" si="1"/>
        <v>0</v>
      </c>
      <c r="P17">
        <f t="shared" si="1"/>
        <v>0</v>
      </c>
      <c r="Q17">
        <f t="shared" si="1"/>
        <v>1</v>
      </c>
      <c r="R17">
        <f t="shared" si="1"/>
        <v>1</v>
      </c>
      <c r="S17" t="str">
        <f t="shared" si="1"/>
        <v>N/A</v>
      </c>
      <c r="T17" t="str">
        <f t="shared" si="1"/>
        <v>N/A</v>
      </c>
      <c r="U17" t="str">
        <f t="shared" si="1"/>
        <v>N/A</v>
      </c>
      <c r="V17" t="str">
        <f t="shared" si="1"/>
        <v>N/A</v>
      </c>
      <c r="W17" t="str">
        <f t="shared" si="1"/>
        <v>N/A</v>
      </c>
      <c r="X17" t="str">
        <f t="shared" si="1"/>
        <v>N/A</v>
      </c>
      <c r="Y17" t="str">
        <f t="shared" si="1"/>
        <v>N/A</v>
      </c>
      <c r="Z17" t="str">
        <f t="shared" si="1"/>
        <v>N/A</v>
      </c>
    </row>
    <row r="18" spans="1:26" x14ac:dyDescent="0.3">
      <c r="A18">
        <f t="shared" si="2"/>
        <v>11</v>
      </c>
      <c r="B18" s="6">
        <f t="shared" si="3"/>
        <v>45148</v>
      </c>
      <c r="C18">
        <f>IF(AND($B$3=10,COUNTIF(C9:C17,1)=9),2,IF(AND($B$3=10,OR(COUNTIF(C9:C17,1)=8,COUNTIF(C9:C17,1)=7),COUNTIF(C9:C17,"Build")=1,COUNTIF(C9:C17,"Build")=2),0,IF(COUNTIF(C16:C17,2)=1,0,IF(AND($B$3=11,COUNTIF(C8:C17,1)=10),2,IF(AND($B$3=11,OR(COUNTIF(C8:C17,1)=9,COUNTIF(C8:C17,1)=8),COUNTIF(C8:C17,"Build")=1,COUNTIF(C8:C17,"Build")=2),0,IF(COUNTIF(C16:C17,2)=1,0,IF(AND($B$3=12,COUNTIF(C7:C17,1)=11),2,IF(AND($B$3=12,OR(COUNTIF(C7:C17,1)=10,COUNTIF(C7:C17,1)=9),COUNTIF(C7:C17,"Build")=1,COUNTIF(C7:C17,"Build")=2),0,IF(COUNTIF(C16:C17,2)=1,0,IF(AND($B$3=13,COUNTIF(C6:C17,1)=12),2,IF(AND($B$3=13,OR(COUNTIF(C6:C17,1)=11,COUNTIF(C6:C17,1)=10),COUNTIF(C6:C17,"Build")=1,COUNTIF(C6:C17,"Build")=2),0,IF(COUNTIF(C16:C17,2)=1,0,IF(AND($B$3=14,COUNTIF(C6:C17,1)=13),2,IF(AND($B$3=14,OR(COUNTIF(C6:C17,1)=12,COUNTIF(C6:C17,1)=11),COUNTIF(C6:C17,"Build")=1,COUNTIF(C6:C17,"Build")=2),0,IF(COUNTIF(C16:C17,2)=1,0,IF(AND($B$3=15,COUNTIF(C6:C17,1)=14),2,IF(AND($B$3=15,OR(COUNTIF(C6:C17,1)=13,COUNTIF(C6:C17,1)=12),COUNTIF(C6:C17,"Build")=1,COUNTIF(C6:C17,"Build")=2),0,IF(COUNTIF(C16:C17,2)=1,0,IF(AND($B$3=16,COUNTIF(C6:C17,1)=15),2,IF(AND($B$3=16,OR(COUNTIF(C6:C17,1)=14,COUNTIF(C6:C17,1)=13),COUNTIF(C6:C17,"Build")=1,COUNTIF(C6:C17,"Build")=2),0,IF(COUNTIF(C16:C17,2)=1,0,IF(AND($B$3=17,COUNTIF(C6:C17,1)=16),2,IF(AND($B$3=17,OR(COUNTIF(C6:C17,1)=15,COUNTIF(C6:C17,1)=14),COUNTIF(C6:C17,"Build")=1,COUNTIF(C6:C17,"Build")=2),0,IF(COUNTIF(C16:C17,2)=1,0,IF(AND($B$3=18,COUNTIF(C6:C17,1)=17),2,IF(AND($B$3=18,OR(COUNTIF(C6:C17,1)=16,COUNTIF(C6:C17,1)=15),COUNTIF(C6:C17,"Build")=1,COUNTIF(C6:C17,"Build")=2),0,IF(COUNTIF(C16:C17,2)=1,0,IF(AND($B$3=19,COUNTIF(C6:C17,1)=18),2,IF(AND($B$3=19,OR(COUNTIF(C6:C17,1)=17,COUNTIF(C6:C17,1)=16),COUNTIF(C6:C17,"Build")=1,COUNTIF(C6:C17,"Build")=2),0,IF(COUNTIF(C16:C17,2)=1,0,IF(AND($B$3=20,COUNTIF(C6:C17,1)=19),2,IF(AND($B$3=20,OR(COUNTIF(C6:C17,1)=18,COUNTIF(C6:C17,1)=17),COUNTIF(C6:C17,"Build")=1,COUNTIF(C6:C17,"Build")=2),0,IF(COUNTIF(C16:C17,2)=1,0,1)))))))))))))))))))))))))))))))))</f>
        <v>1</v>
      </c>
      <c r="D18">
        <f t="shared" ref="D18:M27" si="4">IF(D$6="N/A","N/A",IF(D$6=$B$3+1,$C18,IF(C17=1,1,IF(C17=2,2,0))))</f>
        <v>1</v>
      </c>
      <c r="E18">
        <f t="shared" si="4"/>
        <v>1</v>
      </c>
      <c r="F18">
        <f t="shared" si="4"/>
        <v>1</v>
      </c>
      <c r="G18">
        <f t="shared" si="4"/>
        <v>1</v>
      </c>
      <c r="H18">
        <f t="shared" si="4"/>
        <v>1</v>
      </c>
      <c r="I18">
        <f t="shared" si="4"/>
        <v>1</v>
      </c>
      <c r="J18">
        <f t="shared" si="4"/>
        <v>1</v>
      </c>
      <c r="K18">
        <f t="shared" si="4"/>
        <v>1</v>
      </c>
      <c r="L18">
        <f t="shared" si="4"/>
        <v>1</v>
      </c>
      <c r="M18">
        <f t="shared" si="4"/>
        <v>1</v>
      </c>
      <c r="N18">
        <f t="shared" ref="N18:Z27" si="5">IF(N$6="N/A","N/A",IF(N$6=$B$3+1,$C18,IF(M17=1,1,IF(M17=2,2,0))))</f>
        <v>0</v>
      </c>
      <c r="O18">
        <f t="shared" si="5"/>
        <v>0</v>
      </c>
      <c r="P18">
        <f t="shared" si="5"/>
        <v>0</v>
      </c>
      <c r="Q18">
        <f t="shared" si="5"/>
        <v>1</v>
      </c>
      <c r="R18">
        <f t="shared" si="5"/>
        <v>1</v>
      </c>
      <c r="S18" t="str">
        <f t="shared" si="5"/>
        <v>N/A</v>
      </c>
      <c r="T18" t="str">
        <f t="shared" si="5"/>
        <v>N/A</v>
      </c>
      <c r="U18" t="str">
        <f t="shared" si="5"/>
        <v>N/A</v>
      </c>
      <c r="V18" t="str">
        <f t="shared" si="5"/>
        <v>N/A</v>
      </c>
      <c r="W18" t="str">
        <f t="shared" si="5"/>
        <v>N/A</v>
      </c>
      <c r="X18" t="str">
        <f t="shared" si="5"/>
        <v>N/A</v>
      </c>
      <c r="Y18" t="str">
        <f t="shared" si="5"/>
        <v>N/A</v>
      </c>
      <c r="Z18" t="str">
        <f t="shared" si="5"/>
        <v>N/A</v>
      </c>
    </row>
    <row r="19" spans="1:26" x14ac:dyDescent="0.3">
      <c r="A19">
        <f t="shared" si="2"/>
        <v>12</v>
      </c>
      <c r="B19" s="6">
        <f t="shared" si="3"/>
        <v>45155</v>
      </c>
      <c r="C19">
        <f>IF(AND($B$3=10,COUNTIF(C10:C18,1)=9),2,IF(AND($B$3=10,OR(COUNTIF(C10:C18,1)=8,COUNTIF(C10:C18,1)=7),COUNTIF(C10:C18,"Build")=1,COUNTIF(C10:C18,"Build")=2),0,IF(COUNTIF(C17:C18,2)=1,0,IF(AND($B$3=11,COUNTIF(C9:C18,1)=10),2,IF(AND($B$3=11,OR(COUNTIF(C9:C18,1)=9,COUNTIF(C9:C18,1)=8),COUNTIF(C9:C18,"Build")=1,COUNTIF(C9:C18,"Build")=2),0,IF(COUNTIF(C17:C18,2)=1,0,IF(AND($B$3=12,COUNTIF(C8:C18,1)=11),2,IF(AND($B$3=12,OR(COUNTIF(C8:C18,1)=10,COUNTIF(C8:C18,1)=9),COUNTIF(C8:C18,"Build")=1,COUNTIF(C8:C18,"Build")=2),0,IF(COUNTIF(C17:C18,2)=1,0,IF(AND($B$3=13,COUNTIF(C7:C18,1)=12),2,IF(AND($B$3=13,OR(COUNTIF(C7:C18,1)=11,COUNTIF(C7:C18,1)=10),COUNTIF(C7:C18,"Build")=1,COUNTIF(C7:C18,"Build")=2),0,IF(COUNTIF(C17:C18,2)=1,0,IF(AND($B$3=14,COUNTIF(C6:C18,1)=13),2,IF(AND($B$3=14,OR(COUNTIF(C6:C18,1)=12,COUNTIF(C6:C18,1)=11),COUNTIF(C6:C18,"Build")=1,COUNTIF(C6:C18,"Build")=2),0,IF(COUNTIF(C17:C18,2)=1,0,IF(AND($B$3=15,COUNTIF(C6:C18,1)=14),2,IF(AND($B$3=15,OR(COUNTIF(C6:C18,1)=13,COUNTIF(C6:C18,1)=12),COUNTIF(C6:C18,"Build")=1,COUNTIF(C6:C18,"Build")=2),0,IF(COUNTIF(C17:C18,2)=1,0,IF(AND($B$3=16,COUNTIF(C6:C18,1)=15),2,IF(AND($B$3=16,OR(COUNTIF(C6:C18,1)=14,COUNTIF(C6:C18,1)=13),COUNTIF(C6:C18,"Build")=1,COUNTIF(C6:C18,"Build")=2),0,IF(COUNTIF(C17:C18,2)=1,0,IF(AND($B$3=17,COUNTIF(C6:C18,1)=16),2,IF(AND($B$3=17,OR(COUNTIF(C6:C18,1)=15,COUNTIF(C6:C18,1)=14),COUNTIF(C6:C18,"Build")=1,COUNTIF(C6:C18,"Build")=2),0,IF(COUNTIF(C17:C18,2)=1,0,IF(AND($B$3=18,COUNTIF(C6:C18,1)=17),2,IF(AND($B$3=18,OR(COUNTIF(C6:C18,1)=16,COUNTIF(C6:C18,1)=15),COUNTIF(C6:C18,"Build")=1,COUNTIF(C6:C18,"Build")=2),0,IF(COUNTIF(C17:C18,2)=1,0,IF(AND($B$3=19,COUNTIF(C6:C18,1)=18),2,IF(AND($B$3=19,OR(COUNTIF(C6:C18,1)=17,COUNTIF(C6:C18,1)=16),COUNTIF(C6:C18,"Build")=1,COUNTIF(C6:C18,"Build")=2),0,IF(COUNTIF(C17:C18,2)=1,0,IF(AND($B$3=20,COUNTIF(C6:C18,1)=19),2,IF(AND($B$3=20,OR(COUNTIF(C6:C18,1)=18,COUNTIF(C6:C18,1)=17),COUNTIF(C6:C18,"Build")=1,COUNTIF(C6:C18,"Build")=2),0,IF(COUNTIF(C17:C18,2)=1,0,1)))))))))))))))))))))))))))))))))</f>
        <v>1</v>
      </c>
      <c r="D19">
        <f t="shared" si="4"/>
        <v>1</v>
      </c>
      <c r="E19">
        <f t="shared" si="4"/>
        <v>1</v>
      </c>
      <c r="F19">
        <f t="shared" si="4"/>
        <v>1</v>
      </c>
      <c r="G19">
        <f t="shared" si="4"/>
        <v>1</v>
      </c>
      <c r="H19">
        <f t="shared" si="4"/>
        <v>1</v>
      </c>
      <c r="I19">
        <f t="shared" si="4"/>
        <v>1</v>
      </c>
      <c r="J19">
        <f t="shared" si="4"/>
        <v>1</v>
      </c>
      <c r="K19">
        <f t="shared" si="4"/>
        <v>1</v>
      </c>
      <c r="L19">
        <f t="shared" si="4"/>
        <v>1</v>
      </c>
      <c r="M19">
        <f t="shared" si="4"/>
        <v>1</v>
      </c>
      <c r="N19">
        <f t="shared" si="5"/>
        <v>1</v>
      </c>
      <c r="O19">
        <f t="shared" si="5"/>
        <v>0</v>
      </c>
      <c r="P19">
        <f t="shared" si="5"/>
        <v>0</v>
      </c>
      <c r="Q19">
        <f t="shared" si="5"/>
        <v>1</v>
      </c>
      <c r="R19">
        <f t="shared" si="5"/>
        <v>1</v>
      </c>
      <c r="S19" t="str">
        <f t="shared" si="5"/>
        <v>N/A</v>
      </c>
      <c r="T19" t="str">
        <f t="shared" si="5"/>
        <v>N/A</v>
      </c>
      <c r="U19" t="str">
        <f t="shared" si="5"/>
        <v>N/A</v>
      </c>
      <c r="V19" t="str">
        <f t="shared" si="5"/>
        <v>N/A</v>
      </c>
      <c r="W19" t="str">
        <f t="shared" si="5"/>
        <v>N/A</v>
      </c>
      <c r="X19" t="str">
        <f t="shared" si="5"/>
        <v>N/A</v>
      </c>
      <c r="Y19" t="str">
        <f t="shared" si="5"/>
        <v>N/A</v>
      </c>
      <c r="Z19" t="str">
        <f t="shared" si="5"/>
        <v>N/A</v>
      </c>
    </row>
    <row r="20" spans="1:26" x14ac:dyDescent="0.3">
      <c r="A20">
        <f t="shared" si="2"/>
        <v>13</v>
      </c>
      <c r="B20" s="6">
        <f t="shared" si="3"/>
        <v>45162</v>
      </c>
      <c r="C20">
        <f>IF(AND($B$3=10,COUNTIF(C11:C19,1)=9),2,IF(AND($B$3=10,OR(COUNTIF(C11:C19,1)=8,COUNTIF(C11:C19,1)=7),COUNTIF(C11:C19,"Build")=1,COUNTIF(C11:C19,"Build")=2),0,IF(COUNTIF(C18:C19,2)=1,0,IF(AND($B$3=11,COUNTIF(C10:C19,1)=10),2,IF(AND($B$3=11,OR(COUNTIF(C10:C19,1)=9,COUNTIF(C10:C19,1)=8),COUNTIF(C10:C19,"Build")=1,COUNTIF(C10:C19,"Build")=2),0,IF(COUNTIF(C18:C19,2)=1,0,IF(AND($B$3=12,COUNTIF(C9:C19,1)=11),2,IF(AND($B$3=12,OR(COUNTIF(C9:C19,1)=10,COUNTIF(C9:C19,1)=9),COUNTIF(C9:C19,"Build")=1,COUNTIF(C9:C19,"Build")=2),0,IF(COUNTIF(C18:C19,2)=1,0,IF(AND($B$3=13,COUNTIF(C8:C19,1)=12),2,IF(AND($B$3=13,OR(COUNTIF(C8:C19,1)=11,COUNTIF(C8:C19,1)=10),COUNTIF(C8:C19,"Build")=1,COUNTIF(C8:C19,"Build")=2),0,IF(COUNTIF(C18:C19,2)=1,0,IF(AND($B$3=14,COUNTIF(C7:C19,1)=13),2,IF(AND($B$3=14,OR(COUNTIF(C7:C19,1)=12,COUNTIF(C7:C19,1)=11),COUNTIF(C7:C19,"Build")=1,COUNTIF(C7:C19,"Build")=2),0,IF(COUNTIF(C18:C19,2)=1,0,IF(AND($B$3=15,COUNTIF(C6:C19,1)=14),2,IF(AND($B$3=15,OR(COUNTIF(C6:C19,1)=13,COUNTIF(C6:C19,1)=12),COUNTIF(C6:C19,"Build")=1,COUNTIF(C6:C19,"Build")=2),0,IF(COUNTIF(C18:C19,2)=1,0,IF(AND($B$3=16,COUNTIF(C6:C19,1)=15),2,IF(AND($B$3=16,OR(COUNTIF(C6:C19,1)=14,COUNTIF(C6:C19,1)=13),COUNTIF(C6:C19,"Build")=1,COUNTIF(C6:C19,"Build")=2),0,IF(COUNTIF(C18:C19,2)=1,0,IF(AND($B$3=17,COUNTIF(C6:C19,1)=16),2,IF(AND($B$3=17,OR(COUNTIF(C6:C19,1)=15,COUNTIF(C6:C19,1)=14),COUNTIF(C6:C19,"Build")=1,COUNTIF(C6:C19,"Build")=2),0,IF(COUNTIF(C18:C19,2)=1,0,IF(AND($B$3=18,COUNTIF(C6:C19,1)=17),2,IF(AND($B$3=18,OR(COUNTIF(C6:C19,1)=16,COUNTIF(C6:C19,1)=15),COUNTIF(C6:C19,"Build")=1,COUNTIF(C6:C19,"Build")=2),0,IF(COUNTIF(C18:C19,2)=1,0,IF(AND($B$3=19,COUNTIF(C6:C19,1)=18),2,IF(AND($B$3=19,OR(COUNTIF(C6:C19,1)=17,COUNTIF(C6:C19,1)=16),COUNTIF(C6:C19,"Build")=1,COUNTIF(C6:C19,"Build")=2),0,IF(COUNTIF(C18:C19,2)=1,0,IF(AND($B$3=20,COUNTIF(C6:C19,1)=19),2,IF(AND($B$3=20,OR(COUNTIF(C6:C19,1)=18,COUNTIF(C6:C19,1)=17),COUNTIF(C6:C19,"Build")=1,COUNTIF(C6:C19,"Build")=2),0,IF(COUNTIF(C18:C19,2)=1,0,1)))))))))))))))))))))))))))))))))</f>
        <v>1</v>
      </c>
      <c r="D20">
        <f t="shared" si="4"/>
        <v>1</v>
      </c>
      <c r="E20">
        <f t="shared" si="4"/>
        <v>1</v>
      </c>
      <c r="F20">
        <f t="shared" si="4"/>
        <v>1</v>
      </c>
      <c r="G20">
        <f t="shared" si="4"/>
        <v>1</v>
      </c>
      <c r="H20">
        <f t="shared" si="4"/>
        <v>1</v>
      </c>
      <c r="I20">
        <f t="shared" si="4"/>
        <v>1</v>
      </c>
      <c r="J20">
        <f t="shared" si="4"/>
        <v>1</v>
      </c>
      <c r="K20">
        <f t="shared" si="4"/>
        <v>1</v>
      </c>
      <c r="L20">
        <f t="shared" si="4"/>
        <v>1</v>
      </c>
      <c r="M20">
        <f t="shared" si="4"/>
        <v>1</v>
      </c>
      <c r="N20">
        <f t="shared" si="5"/>
        <v>1</v>
      </c>
      <c r="O20">
        <f t="shared" si="5"/>
        <v>1</v>
      </c>
      <c r="P20">
        <f t="shared" si="5"/>
        <v>0</v>
      </c>
      <c r="Q20">
        <f t="shared" si="5"/>
        <v>1</v>
      </c>
      <c r="R20">
        <f t="shared" si="5"/>
        <v>1</v>
      </c>
      <c r="S20" t="str">
        <f t="shared" si="5"/>
        <v>N/A</v>
      </c>
      <c r="T20" t="str">
        <f t="shared" si="5"/>
        <v>N/A</v>
      </c>
      <c r="U20" t="str">
        <f t="shared" si="5"/>
        <v>N/A</v>
      </c>
      <c r="V20" t="str">
        <f t="shared" si="5"/>
        <v>N/A</v>
      </c>
      <c r="W20" t="str">
        <f t="shared" si="5"/>
        <v>N/A</v>
      </c>
      <c r="X20" t="str">
        <f t="shared" si="5"/>
        <v>N/A</v>
      </c>
      <c r="Y20" t="str">
        <f t="shared" si="5"/>
        <v>N/A</v>
      </c>
      <c r="Z20" t="str">
        <f t="shared" si="5"/>
        <v>N/A</v>
      </c>
    </row>
    <row r="21" spans="1:26" x14ac:dyDescent="0.3">
      <c r="A21">
        <f t="shared" si="2"/>
        <v>14</v>
      </c>
      <c r="B21" s="6">
        <f t="shared" si="3"/>
        <v>45169</v>
      </c>
      <c r="C21">
        <f>IF(AND($B$3=10,COUNTIF(C12:C20,1)=9),2,IF(AND($B$3=10,OR(COUNTIF(C12:C20,1)=8,COUNTIF(C12:C20,1)=7),COUNTIF(C12:C20,"Build")=1,COUNTIF(C12:C20,"Build")=2),0,IF(COUNTIF(C19:C20,2)=1,0,IF(AND($B$3=11,COUNTIF(C11:C20,1)=10),2,IF(AND($B$3=11,OR(COUNTIF(C11:C20,1)=9,COUNTIF(C11:C20,1)=8),COUNTIF(C11:C20,"Build")=1,COUNTIF(C11:C20,"Build")=2),0,IF(COUNTIF(C19:C20,2)=1,0,IF(AND($B$3=12,COUNTIF(C10:C20,1)=11),2,IF(AND($B$3=12,OR(COUNTIF(C10:C20,1)=10,COUNTIF(C10:C20,1)=9),COUNTIF(C10:C20,"Build")=1,COUNTIF(C10:C20,"Build")=2),0,IF(COUNTIF(C19:C20,2)=1,0,IF(AND($B$3=13,COUNTIF(C9:C20,1)=12),2,IF(AND($B$3=13,OR(COUNTIF(C9:C20,1)=11,COUNTIF(C9:C20,1)=10),COUNTIF(C9:C20,"Build")=1,COUNTIF(C9:C20,"Build")=2),0,IF(COUNTIF(C19:C20,2)=1,0,IF(AND($B$3=14,COUNTIF(C8:C20,1)=13),2,IF(AND($B$3=14,OR(COUNTIF(C8:C20,1)=12,COUNTIF(C8:C20,1)=11),COUNTIF(C8:C20,"Build")=1,COUNTIF(C8:C20,"Build")=2),0,IF(COUNTIF(C19:C20,2)=1,0,IF(AND($B$3=15,COUNTIF(C7:C20,1)=14),2,IF(AND($B$3=15,OR(COUNTIF(C7:C20,1)=13,COUNTIF(C7:C20,1)=12),COUNTIF(C7:C20,"Build")=1,COUNTIF(C7:C20,"Build")=2),0,IF(COUNTIF(C19:C20,2)=1,0,IF(AND($B$3=16,COUNTIF(C6:C20,1)=15),2,IF(AND($B$3=16,OR(COUNTIF(C6:C20,1)=14,COUNTIF(C6:C20,1)=13),COUNTIF(C6:C20,"Build")=1,COUNTIF(C6:C20,"Build")=2),0,IF(COUNTIF(C19:C20,2)=1,0,IF(AND($B$3=17,COUNTIF(C6:C20,1)=16),2,IF(AND($B$3=17,OR(COUNTIF(C6:C20,1)=15,COUNTIF(C6:C20,1)=14),COUNTIF(C6:C20,"Build")=1,COUNTIF(C6:C20,"Build")=2),0,IF(COUNTIF(C19:C20,2)=1,0,IF(AND($B$3=18,COUNTIF(C6:C20,1)=17),2,IF(AND($B$3=18,OR(COUNTIF(C6:C20,1)=16,COUNTIF(C6:C20,1)=15),COUNTIF(C6:C20,"Build")=1,COUNTIF(C6:C20,"Build")=2),0,IF(COUNTIF(C19:C20,2)=1,0,IF(AND($B$3=19,COUNTIF(C6:C20,1)=18),2,IF(AND($B$3=19,OR(COUNTIF(C6:C20,1)=17,COUNTIF(C6:C20,1)=16),COUNTIF(C6:C20,"Build")=1,COUNTIF(C6:C20,"Build")=2),0,IF(COUNTIF(C19:C20,2)=1,0,IF(AND($B$3=20,COUNTIF(C6:C20,1)=19),2,IF(AND($B$3=20,OR(COUNTIF(C6:C20,1)=18,COUNTIF(C6:C20,1)=17),COUNTIF(C6:C20,"Build")=1,COUNTIF(C6:C20,"Build")=2),0,IF(COUNTIF(C19:C20,2)=1,0,1)))))))))))))))))))))))))))))))))</f>
        <v>2</v>
      </c>
      <c r="D21">
        <f t="shared" si="4"/>
        <v>1</v>
      </c>
      <c r="E21">
        <f t="shared" si="4"/>
        <v>1</v>
      </c>
      <c r="F21">
        <f t="shared" si="4"/>
        <v>1</v>
      </c>
      <c r="G21">
        <f t="shared" si="4"/>
        <v>1</v>
      </c>
      <c r="H21">
        <f t="shared" si="4"/>
        <v>1</v>
      </c>
      <c r="I21">
        <f t="shared" si="4"/>
        <v>1</v>
      </c>
      <c r="J21">
        <f t="shared" si="4"/>
        <v>1</v>
      </c>
      <c r="K21">
        <f t="shared" si="4"/>
        <v>1</v>
      </c>
      <c r="L21">
        <f t="shared" si="4"/>
        <v>1</v>
      </c>
      <c r="M21">
        <f t="shared" si="4"/>
        <v>1</v>
      </c>
      <c r="N21">
        <f t="shared" si="5"/>
        <v>1</v>
      </c>
      <c r="O21">
        <f t="shared" si="5"/>
        <v>1</v>
      </c>
      <c r="P21">
        <f t="shared" si="5"/>
        <v>1</v>
      </c>
      <c r="Q21">
        <f t="shared" si="5"/>
        <v>2</v>
      </c>
      <c r="R21">
        <f t="shared" si="5"/>
        <v>1</v>
      </c>
      <c r="S21" t="str">
        <f t="shared" si="5"/>
        <v>N/A</v>
      </c>
      <c r="T21" t="str">
        <f t="shared" si="5"/>
        <v>N/A</v>
      </c>
      <c r="U21" t="str">
        <f t="shared" si="5"/>
        <v>N/A</v>
      </c>
      <c r="V21" t="str">
        <f t="shared" si="5"/>
        <v>N/A</v>
      </c>
      <c r="W21" t="str">
        <f t="shared" si="5"/>
        <v>N/A</v>
      </c>
      <c r="X21" t="str">
        <f t="shared" si="5"/>
        <v>N/A</v>
      </c>
      <c r="Y21" t="str">
        <f t="shared" si="5"/>
        <v>N/A</v>
      </c>
      <c r="Z21" t="str">
        <f t="shared" si="5"/>
        <v>N/A</v>
      </c>
    </row>
    <row r="22" spans="1:26" x14ac:dyDescent="0.3">
      <c r="A22">
        <f t="shared" si="2"/>
        <v>15</v>
      </c>
      <c r="B22" s="6">
        <f t="shared" si="3"/>
        <v>45176</v>
      </c>
      <c r="C22">
        <f>IF(AND($B$3=10,COUNTIF(C13:C21,1)=9),2,IF(AND($B$3=10,OR(COUNTIF(C13:C21,1)=8,COUNTIF(C13:C21,1)=7),COUNTIF(C13:C21,"Build")=1,COUNTIF(C13:C21,"Build")=2),0,IF(COUNTIF(C20:C21,2)=1,0,IF(AND($B$3=11,COUNTIF(C12:C21,1)=10),2,IF(AND($B$3=11,OR(COUNTIF(C12:C21,1)=9,COUNTIF(C12:C21,1)=8),COUNTIF(C12:C21,"Build")=1,COUNTIF(C12:C21,"Build")=2),0,IF(COUNTIF(C20:C21,2)=1,0,IF(AND($B$3=12,COUNTIF(C11:C21,1)=11),2,IF(AND($B$3=12,OR(COUNTIF(C11:C21,1)=10,COUNTIF(C11:C21,1)=9),COUNTIF(C11:C21,"Build")=1,COUNTIF(C11:C21,"Build")=2),0,IF(COUNTIF(C20:C21,2)=1,0,IF(AND($B$3=13,COUNTIF(C10:C21,1)=12),2,IF(AND($B$3=13,OR(COUNTIF(C10:C21,1)=11,COUNTIF(C10:C21,1)=10),COUNTIF(C10:C21,"Build")=1,COUNTIF(C10:C21,"Build")=2),0,IF(COUNTIF(C20:C21,2)=1,0,IF(AND($B$3=14,COUNTIF(C9:C21,1)=13),2,IF(AND($B$3=14,OR(COUNTIF(C9:C21,1)=12,COUNTIF(C9:C21,1)=11),COUNTIF(C9:C21,"Build")=1,COUNTIF(C9:C21,"Build")=2),0,IF(COUNTIF(C20:C21,2)=1,0,IF(AND($B$3=15,COUNTIF(C8:C21,1)=14),2,IF(AND($B$3=15,OR(COUNTIF(C8:C21,1)=13,COUNTIF(C8:C21,1)=12),COUNTIF(C8:C21,"Build")=1,COUNTIF(C8:C21,"Build")=2),0,IF(COUNTIF(C20:C21,2)=1,0,IF(AND($B$3=16,COUNTIF(C7:C21,1)=15),2,IF(AND($B$3=16,OR(COUNTIF(C7:C21,1)=14,COUNTIF(C7:C21,1)=13),COUNTIF(C7:C21,"Build")=1,COUNTIF(C7:C21,"Build")=2),0,IF(COUNTIF(C20:C21,2)=1,0,IF(AND($B$3=17,COUNTIF(C6:C21,1)=16),2,IF(AND($B$3=17,OR(COUNTIF(C6:C21,1)=15,COUNTIF(C6:C21,1)=14),COUNTIF(C6:C21,"Build")=1,COUNTIF(C6:C21,"Build")=2),0,IF(COUNTIF(C20:C21,2)=1,0,IF(AND($B$3=18,COUNTIF(C6:C21,1)=17),2,IF(AND($B$3=18,OR(COUNTIF(C6:C21,1)=16,COUNTIF(C6:C21,1)=15),COUNTIF(C6:C21,"Build")=1,COUNTIF(C6:C21,"Build")=2),0,IF(COUNTIF(C20:C21,2)=1,0,IF(AND($B$3=19,COUNTIF(C6:C21,1)=18),2,IF(AND($B$3=19,OR(COUNTIF(C6:C21,1)=17,COUNTIF(C6:C21,1)=16),COUNTIF(C6:C21,"Build")=1,COUNTIF(C6:C21,"Build")=2),0,IF(COUNTIF(C20:C21,2)=1,0,IF(AND($B$3=20,COUNTIF(C6:C21,1)=19),2,IF(AND($B$3=20,OR(COUNTIF(C6:C21,1)=18,COUNTIF(C6:C21,1)=17),COUNTIF(C6:C21,"Build")=1,COUNTIF(C6:C21,"Build")=2),0,IF(COUNTIF(C20:C21,2)=1,0,1)))))))))))))))))))))))))))))))))</f>
        <v>0</v>
      </c>
      <c r="D22">
        <f t="shared" si="4"/>
        <v>2</v>
      </c>
      <c r="E22">
        <f t="shared" si="4"/>
        <v>1</v>
      </c>
      <c r="F22">
        <f t="shared" si="4"/>
        <v>1</v>
      </c>
      <c r="G22">
        <f t="shared" si="4"/>
        <v>1</v>
      </c>
      <c r="H22">
        <f t="shared" si="4"/>
        <v>1</v>
      </c>
      <c r="I22">
        <f t="shared" si="4"/>
        <v>1</v>
      </c>
      <c r="J22">
        <f t="shared" si="4"/>
        <v>1</v>
      </c>
      <c r="K22">
        <f t="shared" si="4"/>
        <v>1</v>
      </c>
      <c r="L22">
        <f t="shared" si="4"/>
        <v>1</v>
      </c>
      <c r="M22">
        <f t="shared" si="4"/>
        <v>1</v>
      </c>
      <c r="N22">
        <f t="shared" si="5"/>
        <v>1</v>
      </c>
      <c r="O22">
        <f t="shared" si="5"/>
        <v>1</v>
      </c>
      <c r="P22">
        <f t="shared" si="5"/>
        <v>1</v>
      </c>
      <c r="Q22">
        <f t="shared" si="5"/>
        <v>0</v>
      </c>
      <c r="R22">
        <f t="shared" si="5"/>
        <v>2</v>
      </c>
      <c r="S22" t="str">
        <f t="shared" si="5"/>
        <v>N/A</v>
      </c>
      <c r="T22" t="str">
        <f t="shared" si="5"/>
        <v>N/A</v>
      </c>
      <c r="U22" t="str">
        <f t="shared" si="5"/>
        <v>N/A</v>
      </c>
      <c r="V22" t="str">
        <f t="shared" si="5"/>
        <v>N/A</v>
      </c>
      <c r="W22" t="str">
        <f t="shared" si="5"/>
        <v>N/A</v>
      </c>
      <c r="X22" t="str">
        <f t="shared" si="5"/>
        <v>N/A</v>
      </c>
      <c r="Y22" t="str">
        <f t="shared" si="5"/>
        <v>N/A</v>
      </c>
      <c r="Z22" t="str">
        <f t="shared" si="5"/>
        <v>N/A</v>
      </c>
    </row>
    <row r="23" spans="1:26" x14ac:dyDescent="0.3">
      <c r="A23">
        <f t="shared" si="2"/>
        <v>16</v>
      </c>
      <c r="B23" s="6">
        <f t="shared" si="3"/>
        <v>45183</v>
      </c>
      <c r="C23">
        <f>IF(AND($B$3=10,COUNTIF(C14:C22,1)=9),2,IF(AND($B$3=10,OR(COUNTIF(C14:C22,1)=8,COUNTIF(C14:C22,1)=7),COUNTIF(C14:C22,"Build")=1,COUNTIF(C14:C22,"Build")=2),0,IF(COUNTIF(C21:C22,2)=1,0,IF(AND($B$3=11,COUNTIF(C13:C22,1)=10),2,IF(AND($B$3=11,OR(COUNTIF(C13:C22,1)=9,COUNTIF(C13:C22,1)=8),COUNTIF(C13:C22,"Build")=1,COUNTIF(C13:C22,"Build")=2),0,IF(COUNTIF(C21:C22,2)=1,0,IF(AND($B$3=12,COUNTIF(C12:C22,1)=11),2,IF(AND($B$3=12,OR(COUNTIF(C12:C22,1)=10,COUNTIF(C12:C22,1)=9),COUNTIF(C12:C22,"Build")=1,COUNTIF(C12:C22,"Build")=2),0,IF(COUNTIF(C21:C22,2)=1,0,IF(AND($B$3=13,COUNTIF(C11:C22,1)=12),2,IF(AND($B$3=13,OR(COUNTIF(C11:C22,1)=11,COUNTIF(C11:C22,1)=10),COUNTIF(C11:C22,"Build")=1,COUNTIF(C11:C22,"Build")=2),0,IF(COUNTIF(C21:C22,2)=1,0,IF(AND($B$3=14,COUNTIF(C10:C22,1)=13),2,IF(AND($B$3=14,OR(COUNTIF(C10:C22,1)=12,COUNTIF(C10:C22,1)=11),COUNTIF(C10:C22,"Build")=1,COUNTIF(C10:C22,"Build")=2),0,IF(COUNTIF(C21:C22,2)=1,0,IF(AND($B$3=15,COUNTIF(C9:C22,1)=14),2,IF(AND($B$3=15,OR(COUNTIF(C9:C22,1)=13,COUNTIF(C9:C22,1)=12),COUNTIF(C9:C22,"Build")=1,COUNTIF(C9:C22,"Build")=2),0,IF(COUNTIF(C21:C22,2)=1,0,IF(AND($B$3=16,COUNTIF(C8:C22,1)=15),2,IF(AND($B$3=16,OR(COUNTIF(C8:C22,1)=14,COUNTIF(C8:C22,1)=13),COUNTIF(C8:C22,"Build")=1,COUNTIF(C8:C22,"Build")=2),0,IF(COUNTIF(C21:C22,2)=1,0,IF(AND($B$3=17,COUNTIF(C7:C22,1)=16),2,IF(AND($B$3=17,OR(COUNTIF(C7:C22,1)=15,COUNTIF(C7:C22,1)=14),COUNTIF(C7:C22,"Build")=1,COUNTIF(C7:C22,"Build")=2),0,IF(COUNTIF(C21:C22,2)=1,0,IF(AND($B$3=18,COUNTIF(C6:C22,1)=17),2,IF(AND($B$3=18,OR(COUNTIF(C6:C22,1)=16,COUNTIF(C6:C22,1)=15),COUNTIF(C6:C22,"Build")=1,COUNTIF(C6:C22,"Build")=2),0,IF(COUNTIF(C21:C22,2)=1,0,IF(AND($B$3=19,COUNTIF(C6:C22,1)=18),2,IF(AND($B$3=19,OR(COUNTIF(C6:C22,1)=17,COUNTIF(C6:C22,1)=16),COUNTIF(C6:C22,"Build")=1,COUNTIF(C6:C22,"Build")=2),0,IF(COUNTIF(C21:C22,2)=1,0,IF(AND($B$3=20,COUNTIF(C6:C22,1)=19),2,IF(AND($B$3=20,OR(COUNTIF(C6:C22,1)=18,COUNTIF(C6:C22,1)=17),COUNTIF(C6:C22,"Build")=1,COUNTIF(C6:C22,"Build")=2),0,IF(COUNTIF(C21:C22,2)=1,0,1)))))))))))))))))))))))))))))))))</f>
        <v>0</v>
      </c>
      <c r="D23">
        <f t="shared" si="4"/>
        <v>0</v>
      </c>
      <c r="E23">
        <f t="shared" si="4"/>
        <v>2</v>
      </c>
      <c r="F23">
        <f t="shared" si="4"/>
        <v>1</v>
      </c>
      <c r="G23">
        <f t="shared" si="4"/>
        <v>1</v>
      </c>
      <c r="H23">
        <f t="shared" si="4"/>
        <v>1</v>
      </c>
      <c r="I23">
        <f t="shared" si="4"/>
        <v>1</v>
      </c>
      <c r="J23">
        <f t="shared" si="4"/>
        <v>1</v>
      </c>
      <c r="K23">
        <f t="shared" si="4"/>
        <v>1</v>
      </c>
      <c r="L23">
        <f t="shared" si="4"/>
        <v>1</v>
      </c>
      <c r="M23">
        <f t="shared" si="4"/>
        <v>1</v>
      </c>
      <c r="N23">
        <f t="shared" si="5"/>
        <v>1</v>
      </c>
      <c r="O23">
        <f t="shared" si="5"/>
        <v>1</v>
      </c>
      <c r="P23">
        <f t="shared" si="5"/>
        <v>1</v>
      </c>
      <c r="Q23">
        <f t="shared" si="5"/>
        <v>0</v>
      </c>
      <c r="R23">
        <f t="shared" si="5"/>
        <v>0</v>
      </c>
      <c r="S23" t="str">
        <f t="shared" si="5"/>
        <v>N/A</v>
      </c>
      <c r="T23" t="str">
        <f t="shared" si="5"/>
        <v>N/A</v>
      </c>
      <c r="U23" t="str">
        <f t="shared" si="5"/>
        <v>N/A</v>
      </c>
      <c r="V23" t="str">
        <f t="shared" si="5"/>
        <v>N/A</v>
      </c>
      <c r="W23" t="str">
        <f t="shared" si="5"/>
        <v>N/A</v>
      </c>
      <c r="X23" t="str">
        <f t="shared" si="5"/>
        <v>N/A</v>
      </c>
      <c r="Y23" t="str">
        <f t="shared" si="5"/>
        <v>N/A</v>
      </c>
      <c r="Z23" t="str">
        <f t="shared" si="5"/>
        <v>N/A</v>
      </c>
    </row>
    <row r="24" spans="1:26" x14ac:dyDescent="0.3">
      <c r="A24">
        <f t="shared" si="2"/>
        <v>17</v>
      </c>
      <c r="B24" s="6">
        <f t="shared" si="3"/>
        <v>45190</v>
      </c>
      <c r="C24">
        <f>IF(AND($B$3=10,COUNTIF(C15:C23,1)=9),2,IF(AND($B$3=10,OR(COUNTIF(C15:C23,1)=8,COUNTIF(C15:C23,1)=7),COUNTIF(C15:C23,"Build")=1,COUNTIF(C15:C23,"Build")=2),0,IF(COUNTIF(C22:C23,2)=1,0,IF(AND($B$3=11,COUNTIF(C14:C23,1)=10),2,IF(AND($B$3=11,OR(COUNTIF(C14:C23,1)=9,COUNTIF(C14:C23,1)=8),COUNTIF(C14:C23,"Build")=1,COUNTIF(C14:C23,"Build")=2),0,IF(COUNTIF(C22:C23,2)=1,0,IF(AND($B$3=12,COUNTIF(C13:C23,1)=11),2,IF(AND($B$3=12,OR(COUNTIF(C13:C23,1)=10,COUNTIF(C13:C23,1)=9),COUNTIF(C13:C23,"Build")=1,COUNTIF(C13:C23,"Build")=2),0,IF(COUNTIF(C22:C23,2)=1,0,IF(AND($B$3=13,COUNTIF(C12:C23,1)=12),2,IF(AND($B$3=13,OR(COUNTIF(C12:C23,1)=11,COUNTIF(C12:C23,1)=10),COUNTIF(C12:C23,"Build")=1,COUNTIF(C12:C23,"Build")=2),0,IF(COUNTIF(C22:C23,2)=1,0,IF(AND($B$3=14,COUNTIF(C11:C23,1)=13),2,IF(AND($B$3=14,OR(COUNTIF(C11:C23,1)=12,COUNTIF(C11:C23,1)=11),COUNTIF(C11:C23,"Build")=1,COUNTIF(C11:C23,"Build")=2),0,IF(COUNTIF(C22:C23,2)=1,0,IF(AND($B$3=15,COUNTIF(C10:C23,1)=14),2,IF(AND($B$3=15,OR(COUNTIF(C10:C23,1)=13,COUNTIF(C10:C23,1)=12),COUNTIF(C10:C23,"Build")=1,COUNTIF(C10:C23,"Build")=2),0,IF(COUNTIF(C22:C23,2)=1,0,IF(AND($B$3=16,COUNTIF(C9:C23,1)=15),2,IF(AND($B$3=16,OR(COUNTIF(C9:C23,1)=14,COUNTIF(C9:C23,1)=13),COUNTIF(C9:C23,"Build")=1,COUNTIF(C9:C23,"Build")=2),0,IF(COUNTIF(C22:C23,2)=1,0,IF(AND($B$3=17,COUNTIF(C8:C23,1)=16),2,IF(AND($B$3=17,OR(COUNTIF(C8:C23,1)=15,COUNTIF(C8:C23,1)=14),COUNTIF(C8:C23,"Build")=1,COUNTIF(C8:C23,"Build")=2),0,IF(COUNTIF(C22:C23,2)=1,0,IF(AND($B$3=18,COUNTIF(C7:C23,1)=17),2,IF(AND($B$3=18,OR(COUNTIF(C7:C23,1)=16,COUNTIF(C7:C23,1)=15),COUNTIF(C7:C23,"Build")=1,COUNTIF(C7:C23,"Build")=2),0,IF(COUNTIF(C22:C23,2)=1,0,IF(AND($B$3=19,COUNTIF(C6:C23,1)=18),2,IF(AND($B$3=19,OR(COUNTIF(C6:C23,1)=17,COUNTIF(C6:C23,1)=16),COUNTIF(C6:C23,"Build")=1,COUNTIF(C6:C23,"Build")=2),0,IF(COUNTIF(C22:C23,2)=1,0,IF(AND($B$3=20,COUNTIF(C6:C23,1)=19),2,IF(AND($B$3=20,OR(COUNTIF(C6:C23,1)=18,COUNTIF(C6:C23,1)=17),COUNTIF(C6:C23,"Build")=1,COUNTIF(C6:C23,"Build")=2),0,IF(COUNTIF(C22:C23,2)=1,0,1)))))))))))))))))))))))))))))))))</f>
        <v>1</v>
      </c>
      <c r="D24">
        <f t="shared" si="4"/>
        <v>0</v>
      </c>
      <c r="E24">
        <f t="shared" si="4"/>
        <v>0</v>
      </c>
      <c r="F24">
        <f t="shared" si="4"/>
        <v>2</v>
      </c>
      <c r="G24">
        <f t="shared" si="4"/>
        <v>1</v>
      </c>
      <c r="H24">
        <f t="shared" si="4"/>
        <v>1</v>
      </c>
      <c r="I24">
        <f t="shared" si="4"/>
        <v>1</v>
      </c>
      <c r="J24">
        <f t="shared" si="4"/>
        <v>1</v>
      </c>
      <c r="K24">
        <f t="shared" si="4"/>
        <v>1</v>
      </c>
      <c r="L24">
        <f t="shared" si="4"/>
        <v>1</v>
      </c>
      <c r="M24">
        <f t="shared" si="4"/>
        <v>1</v>
      </c>
      <c r="N24">
        <f t="shared" si="5"/>
        <v>1</v>
      </c>
      <c r="O24">
        <f t="shared" si="5"/>
        <v>1</v>
      </c>
      <c r="P24">
        <f t="shared" si="5"/>
        <v>1</v>
      </c>
      <c r="Q24">
        <f t="shared" si="5"/>
        <v>1</v>
      </c>
      <c r="R24">
        <f t="shared" si="5"/>
        <v>0</v>
      </c>
      <c r="S24" t="str">
        <f t="shared" si="5"/>
        <v>N/A</v>
      </c>
      <c r="T24" t="str">
        <f t="shared" si="5"/>
        <v>N/A</v>
      </c>
      <c r="U24" t="str">
        <f t="shared" si="5"/>
        <v>N/A</v>
      </c>
      <c r="V24" t="str">
        <f t="shared" si="5"/>
        <v>N/A</v>
      </c>
      <c r="W24" t="str">
        <f t="shared" si="5"/>
        <v>N/A</v>
      </c>
      <c r="X24" t="str">
        <f t="shared" si="5"/>
        <v>N/A</v>
      </c>
      <c r="Y24" t="str">
        <f t="shared" si="5"/>
        <v>N/A</v>
      </c>
      <c r="Z24" t="str">
        <f t="shared" si="5"/>
        <v>N/A</v>
      </c>
    </row>
    <row r="25" spans="1:26" x14ac:dyDescent="0.3">
      <c r="A25">
        <f t="shared" si="2"/>
        <v>18</v>
      </c>
      <c r="B25" s="6">
        <f t="shared" si="3"/>
        <v>45197</v>
      </c>
      <c r="C25">
        <f t="shared" ref="C25:C72" si="6">IF(AND($B$3=10,COUNTIF(C16:C24,1)=9),2,IF(AND($B$3=10,OR(COUNTIF(C16:C24,1)=8,COUNTIF(C16:C24,1)=7),COUNTIF(C16:C24,"Build")=1,COUNTIF(C16:C24,"Build")=2),0,IF(COUNTIF(C23:C24,2)=1,0,IF(AND($B$3=11,COUNTIF(C15:C24,1)=10),2,IF(AND($B$3=11,OR(COUNTIF(C15:C24,1)=9,COUNTIF(C15:C24,1)=8),COUNTIF(C15:C24,"Build")=1,COUNTIF(C15:C24,"Build")=2),0,IF(COUNTIF(C23:C24,2)=1,0,IF(AND($B$3=12,COUNTIF(C14:C24,1)=11),2,IF(AND($B$3=12,OR(COUNTIF(C14:C24,1)=10,COUNTIF(C14:C24,1)=9),COUNTIF(C14:C24,"Build")=1,COUNTIF(C14:C24,"Build")=2),0,IF(COUNTIF(C23:C24,2)=1,0,IF(AND($B$3=13,COUNTIF(C13:C24,1)=12),2,IF(AND($B$3=13,OR(COUNTIF(C13:C24,1)=11,COUNTIF(C13:C24,1)=10),COUNTIF(C13:C24,"Build")=1,COUNTIF(C13:C24,"Build")=2),0,IF(COUNTIF(C23:C24,2)=1,0,IF(AND($B$3=14,COUNTIF(C12:C24,1)=13),2,IF(AND($B$3=14,OR(COUNTIF(C12:C24,1)=12,COUNTIF(C12:C24,1)=11),COUNTIF(C12:C24,"Build")=1,COUNTIF(C12:C24,"Build")=2),0,IF(COUNTIF(C23:C24,2)=1,0,IF(AND($B$3=15,COUNTIF(C11:C24,1)=14),2,IF(AND($B$3=15,OR(COUNTIF(C11:C24,1)=13,COUNTIF(C11:C24,1)=12),COUNTIF(C11:C24,"Build")=1,COUNTIF(C11:C24,"Build")=2),0,IF(COUNTIF(C23:C24,2)=1,0,IF(AND($B$3=16,COUNTIF(C10:C24,1)=15),2,IF(AND($B$3=16,OR(COUNTIF(C10:C24,1)=14,COUNTIF(C10:C24,1)=13),COUNTIF(C10:C24,"Build")=1,COUNTIF(C10:C24,"Build")=2),0,IF(COUNTIF(C23:C24,2)=1,0,IF(AND($B$3=17,COUNTIF(C9:C24,1)=16),2,IF(AND($B$3=17,OR(COUNTIF(C9:C24,1)=15,COUNTIF(C9:C24,1)=14),COUNTIF(C9:C24,"Build")=1,COUNTIF(C9:C24,"Build")=2),0,IF(COUNTIF(C23:C24,2)=1,0,IF(AND($B$3=18,COUNTIF(C8:C24,1)=17),2,IF(AND($B$3=18,OR(COUNTIF(C8:C24,1)=16,COUNTIF(C8:C24,1)=15),COUNTIF(C8:C24,"Build")=1,COUNTIF(C8:C24,"Build")=2),0,IF(COUNTIF(C23:C24,2)=1,0,IF(AND($B$3=19,COUNTIF(C7:C24,1)=18),2,IF(AND($B$3=19,OR(COUNTIF(C7:C24,1)=17,COUNTIF(C7:C24,1)=16),COUNTIF(C7:C24,"Build")=1,COUNTIF(C7:C24,"Build")=2),0,IF(COUNTIF(C23:C24,2)=1,0,IF(AND($B$3=20,COUNTIF(C6:C24,1)=19),2,IF(AND($B$3=20,OR(COUNTIF(C6:C24,1)=18,COUNTIF(C6:C24,1)=17),COUNTIF(C6:C24,"Build")=1,COUNTIF(C6:C24,"Build")=2),0,IF(COUNTIF(C23:C24,2)=1,0,1)))))))))))))))))))))))))))))))))</f>
        <v>1</v>
      </c>
      <c r="D25">
        <f t="shared" si="4"/>
        <v>1</v>
      </c>
      <c r="E25">
        <f t="shared" si="4"/>
        <v>0</v>
      </c>
      <c r="F25">
        <f t="shared" si="4"/>
        <v>0</v>
      </c>
      <c r="G25">
        <f t="shared" si="4"/>
        <v>2</v>
      </c>
      <c r="H25">
        <f t="shared" si="4"/>
        <v>1</v>
      </c>
      <c r="I25">
        <f t="shared" si="4"/>
        <v>1</v>
      </c>
      <c r="J25">
        <f t="shared" si="4"/>
        <v>1</v>
      </c>
      <c r="K25">
        <f t="shared" si="4"/>
        <v>1</v>
      </c>
      <c r="L25">
        <f t="shared" si="4"/>
        <v>1</v>
      </c>
      <c r="M25">
        <f t="shared" si="4"/>
        <v>1</v>
      </c>
      <c r="N25">
        <f t="shared" si="5"/>
        <v>1</v>
      </c>
      <c r="O25">
        <f t="shared" si="5"/>
        <v>1</v>
      </c>
      <c r="P25">
        <f t="shared" si="5"/>
        <v>1</v>
      </c>
      <c r="Q25">
        <f t="shared" si="5"/>
        <v>1</v>
      </c>
      <c r="R25">
        <f t="shared" si="5"/>
        <v>1</v>
      </c>
      <c r="S25" t="str">
        <f t="shared" si="5"/>
        <v>N/A</v>
      </c>
      <c r="T25" t="str">
        <f t="shared" si="5"/>
        <v>N/A</v>
      </c>
      <c r="U25" t="str">
        <f t="shared" si="5"/>
        <v>N/A</v>
      </c>
      <c r="V25" t="str">
        <f t="shared" si="5"/>
        <v>N/A</v>
      </c>
      <c r="W25" t="str">
        <f t="shared" si="5"/>
        <v>N/A</v>
      </c>
      <c r="X25" t="str">
        <f t="shared" si="5"/>
        <v>N/A</v>
      </c>
      <c r="Y25" t="str">
        <f t="shared" si="5"/>
        <v>N/A</v>
      </c>
      <c r="Z25" t="str">
        <f t="shared" si="5"/>
        <v>N/A</v>
      </c>
    </row>
    <row r="26" spans="1:26" x14ac:dyDescent="0.3">
      <c r="A26">
        <f t="shared" si="2"/>
        <v>19</v>
      </c>
      <c r="B26" s="6">
        <f t="shared" si="3"/>
        <v>45204</v>
      </c>
      <c r="C26">
        <f t="shared" si="6"/>
        <v>1</v>
      </c>
      <c r="D26">
        <f t="shared" si="4"/>
        <v>1</v>
      </c>
      <c r="E26">
        <f t="shared" si="4"/>
        <v>1</v>
      </c>
      <c r="F26">
        <f t="shared" si="4"/>
        <v>0</v>
      </c>
      <c r="G26">
        <f t="shared" si="4"/>
        <v>0</v>
      </c>
      <c r="H26">
        <f t="shared" si="4"/>
        <v>2</v>
      </c>
      <c r="I26">
        <f t="shared" si="4"/>
        <v>1</v>
      </c>
      <c r="J26">
        <f t="shared" si="4"/>
        <v>1</v>
      </c>
      <c r="K26">
        <f t="shared" si="4"/>
        <v>1</v>
      </c>
      <c r="L26">
        <f t="shared" si="4"/>
        <v>1</v>
      </c>
      <c r="M26">
        <f t="shared" si="4"/>
        <v>1</v>
      </c>
      <c r="N26">
        <f t="shared" si="5"/>
        <v>1</v>
      </c>
      <c r="O26">
        <f t="shared" si="5"/>
        <v>1</v>
      </c>
      <c r="P26">
        <f t="shared" si="5"/>
        <v>1</v>
      </c>
      <c r="Q26">
        <f t="shared" si="5"/>
        <v>1</v>
      </c>
      <c r="R26">
        <f t="shared" si="5"/>
        <v>1</v>
      </c>
      <c r="S26" t="str">
        <f t="shared" si="5"/>
        <v>N/A</v>
      </c>
      <c r="T26" t="str">
        <f t="shared" si="5"/>
        <v>N/A</v>
      </c>
      <c r="U26" t="str">
        <f t="shared" si="5"/>
        <v>N/A</v>
      </c>
      <c r="V26" t="str">
        <f t="shared" si="5"/>
        <v>N/A</v>
      </c>
      <c r="W26" t="str">
        <f t="shared" si="5"/>
        <v>N/A</v>
      </c>
      <c r="X26" t="str">
        <f t="shared" si="5"/>
        <v>N/A</v>
      </c>
      <c r="Y26" t="str">
        <f t="shared" si="5"/>
        <v>N/A</v>
      </c>
      <c r="Z26" t="str">
        <f t="shared" si="5"/>
        <v>N/A</v>
      </c>
    </row>
    <row r="27" spans="1:26" x14ac:dyDescent="0.3">
      <c r="A27">
        <f t="shared" si="2"/>
        <v>20</v>
      </c>
      <c r="B27" s="6">
        <f t="shared" si="3"/>
        <v>45211</v>
      </c>
      <c r="C27">
        <f t="shared" si="6"/>
        <v>1</v>
      </c>
      <c r="D27">
        <f t="shared" si="4"/>
        <v>1</v>
      </c>
      <c r="E27">
        <f t="shared" si="4"/>
        <v>1</v>
      </c>
      <c r="F27">
        <f t="shared" si="4"/>
        <v>1</v>
      </c>
      <c r="G27">
        <f t="shared" si="4"/>
        <v>0</v>
      </c>
      <c r="H27">
        <f t="shared" si="4"/>
        <v>0</v>
      </c>
      <c r="I27">
        <f t="shared" si="4"/>
        <v>2</v>
      </c>
      <c r="J27">
        <f t="shared" si="4"/>
        <v>1</v>
      </c>
      <c r="K27">
        <f t="shared" si="4"/>
        <v>1</v>
      </c>
      <c r="L27">
        <f t="shared" si="4"/>
        <v>1</v>
      </c>
      <c r="M27">
        <f t="shared" si="4"/>
        <v>1</v>
      </c>
      <c r="N27">
        <f t="shared" si="5"/>
        <v>1</v>
      </c>
      <c r="O27">
        <f t="shared" si="5"/>
        <v>1</v>
      </c>
      <c r="P27">
        <f t="shared" si="5"/>
        <v>1</v>
      </c>
      <c r="Q27">
        <f t="shared" si="5"/>
        <v>1</v>
      </c>
      <c r="R27">
        <f t="shared" si="5"/>
        <v>1</v>
      </c>
      <c r="S27" t="str">
        <f t="shared" si="5"/>
        <v>N/A</v>
      </c>
      <c r="T27" t="str">
        <f t="shared" si="5"/>
        <v>N/A</v>
      </c>
      <c r="U27" t="str">
        <f t="shared" si="5"/>
        <v>N/A</v>
      </c>
      <c r="V27" t="str">
        <f t="shared" si="5"/>
        <v>N/A</v>
      </c>
      <c r="W27" t="str">
        <f t="shared" si="5"/>
        <v>N/A</v>
      </c>
      <c r="X27" t="str">
        <f t="shared" si="5"/>
        <v>N/A</v>
      </c>
      <c r="Y27" t="str">
        <f t="shared" si="5"/>
        <v>N/A</v>
      </c>
      <c r="Z27" t="str">
        <f t="shared" si="5"/>
        <v>N/A</v>
      </c>
    </row>
    <row r="28" spans="1:26" x14ac:dyDescent="0.3">
      <c r="A28">
        <f t="shared" si="2"/>
        <v>21</v>
      </c>
      <c r="B28" s="6">
        <f t="shared" si="3"/>
        <v>45218</v>
      </c>
      <c r="C28">
        <f t="shared" si="6"/>
        <v>1</v>
      </c>
      <c r="D28">
        <f t="shared" ref="D28:M37" si="7">IF(D$6="N/A","N/A",IF(D$6=$B$3+1,$C28,IF(C27=1,1,IF(C27=2,2,0))))</f>
        <v>1</v>
      </c>
      <c r="E28">
        <f t="shared" si="7"/>
        <v>1</v>
      </c>
      <c r="F28">
        <f t="shared" si="7"/>
        <v>1</v>
      </c>
      <c r="G28">
        <f t="shared" si="7"/>
        <v>1</v>
      </c>
      <c r="H28">
        <f t="shared" si="7"/>
        <v>0</v>
      </c>
      <c r="I28">
        <f t="shared" si="7"/>
        <v>0</v>
      </c>
      <c r="J28">
        <f t="shared" si="7"/>
        <v>2</v>
      </c>
      <c r="K28">
        <f t="shared" si="7"/>
        <v>1</v>
      </c>
      <c r="L28">
        <f t="shared" si="7"/>
        <v>1</v>
      </c>
      <c r="M28">
        <f t="shared" si="7"/>
        <v>1</v>
      </c>
      <c r="N28">
        <f t="shared" ref="N28:Z37" si="8">IF(N$6="N/A","N/A",IF(N$6=$B$3+1,$C28,IF(M27=1,1,IF(M27=2,2,0))))</f>
        <v>1</v>
      </c>
      <c r="O28">
        <f t="shared" si="8"/>
        <v>1</v>
      </c>
      <c r="P28">
        <f t="shared" si="8"/>
        <v>1</v>
      </c>
      <c r="Q28">
        <f t="shared" si="8"/>
        <v>1</v>
      </c>
      <c r="R28">
        <f t="shared" si="8"/>
        <v>1</v>
      </c>
      <c r="S28" t="str">
        <f t="shared" si="8"/>
        <v>N/A</v>
      </c>
      <c r="T28" t="str">
        <f t="shared" si="8"/>
        <v>N/A</v>
      </c>
      <c r="U28" t="str">
        <f t="shared" si="8"/>
        <v>N/A</v>
      </c>
      <c r="V28" t="str">
        <f t="shared" si="8"/>
        <v>N/A</v>
      </c>
      <c r="W28" t="str">
        <f t="shared" si="8"/>
        <v>N/A</v>
      </c>
      <c r="X28" t="str">
        <f t="shared" si="8"/>
        <v>N/A</v>
      </c>
      <c r="Y28" t="str">
        <f t="shared" si="8"/>
        <v>N/A</v>
      </c>
      <c r="Z28" t="str">
        <f t="shared" si="8"/>
        <v>N/A</v>
      </c>
    </row>
    <row r="29" spans="1:26" x14ac:dyDescent="0.3">
      <c r="A29">
        <f t="shared" si="2"/>
        <v>22</v>
      </c>
      <c r="B29" s="6">
        <f t="shared" si="3"/>
        <v>45225</v>
      </c>
      <c r="C29">
        <f t="shared" si="6"/>
        <v>1</v>
      </c>
      <c r="D29">
        <f t="shared" si="7"/>
        <v>1</v>
      </c>
      <c r="E29">
        <f t="shared" si="7"/>
        <v>1</v>
      </c>
      <c r="F29">
        <f t="shared" si="7"/>
        <v>1</v>
      </c>
      <c r="G29">
        <f t="shared" si="7"/>
        <v>1</v>
      </c>
      <c r="H29">
        <f t="shared" si="7"/>
        <v>1</v>
      </c>
      <c r="I29">
        <f t="shared" si="7"/>
        <v>0</v>
      </c>
      <c r="J29">
        <f t="shared" si="7"/>
        <v>0</v>
      </c>
      <c r="K29">
        <f t="shared" si="7"/>
        <v>2</v>
      </c>
      <c r="L29">
        <f t="shared" si="7"/>
        <v>1</v>
      </c>
      <c r="M29">
        <f t="shared" si="7"/>
        <v>1</v>
      </c>
      <c r="N29">
        <f t="shared" si="8"/>
        <v>1</v>
      </c>
      <c r="O29">
        <f t="shared" si="8"/>
        <v>1</v>
      </c>
      <c r="P29">
        <f t="shared" si="8"/>
        <v>1</v>
      </c>
      <c r="Q29">
        <f t="shared" si="8"/>
        <v>1</v>
      </c>
      <c r="R29">
        <f t="shared" si="8"/>
        <v>1</v>
      </c>
      <c r="S29" t="str">
        <f t="shared" si="8"/>
        <v>N/A</v>
      </c>
      <c r="T29" t="str">
        <f t="shared" si="8"/>
        <v>N/A</v>
      </c>
      <c r="U29" t="str">
        <f t="shared" si="8"/>
        <v>N/A</v>
      </c>
      <c r="V29" t="str">
        <f t="shared" si="8"/>
        <v>N/A</v>
      </c>
      <c r="W29" t="str">
        <f t="shared" si="8"/>
        <v>N/A</v>
      </c>
      <c r="X29" t="str">
        <f t="shared" si="8"/>
        <v>N/A</v>
      </c>
      <c r="Y29" t="str">
        <f t="shared" si="8"/>
        <v>N/A</v>
      </c>
      <c r="Z29" t="str">
        <f t="shared" si="8"/>
        <v>N/A</v>
      </c>
    </row>
    <row r="30" spans="1:26" x14ac:dyDescent="0.3">
      <c r="A30">
        <f t="shared" si="2"/>
        <v>23</v>
      </c>
      <c r="B30" s="6">
        <f t="shared" si="3"/>
        <v>45232</v>
      </c>
      <c r="C30">
        <f t="shared" si="6"/>
        <v>1</v>
      </c>
      <c r="D30">
        <f t="shared" si="7"/>
        <v>1</v>
      </c>
      <c r="E30">
        <f t="shared" si="7"/>
        <v>1</v>
      </c>
      <c r="F30">
        <f t="shared" si="7"/>
        <v>1</v>
      </c>
      <c r="G30">
        <f t="shared" si="7"/>
        <v>1</v>
      </c>
      <c r="H30">
        <f t="shared" si="7"/>
        <v>1</v>
      </c>
      <c r="I30">
        <f t="shared" si="7"/>
        <v>1</v>
      </c>
      <c r="J30">
        <f t="shared" si="7"/>
        <v>0</v>
      </c>
      <c r="K30">
        <f t="shared" si="7"/>
        <v>0</v>
      </c>
      <c r="L30">
        <f t="shared" si="7"/>
        <v>2</v>
      </c>
      <c r="M30">
        <f t="shared" si="7"/>
        <v>1</v>
      </c>
      <c r="N30">
        <f t="shared" si="8"/>
        <v>1</v>
      </c>
      <c r="O30">
        <f t="shared" si="8"/>
        <v>1</v>
      </c>
      <c r="P30">
        <f t="shared" si="8"/>
        <v>1</v>
      </c>
      <c r="Q30">
        <f t="shared" si="8"/>
        <v>1</v>
      </c>
      <c r="R30">
        <f t="shared" si="8"/>
        <v>1</v>
      </c>
      <c r="S30" t="str">
        <f t="shared" si="8"/>
        <v>N/A</v>
      </c>
      <c r="T30" t="str">
        <f t="shared" si="8"/>
        <v>N/A</v>
      </c>
      <c r="U30" t="str">
        <f t="shared" si="8"/>
        <v>N/A</v>
      </c>
      <c r="V30" t="str">
        <f t="shared" si="8"/>
        <v>N/A</v>
      </c>
      <c r="W30" t="str">
        <f t="shared" si="8"/>
        <v>N/A</v>
      </c>
      <c r="X30" t="str">
        <f t="shared" si="8"/>
        <v>N/A</v>
      </c>
      <c r="Y30" t="str">
        <f t="shared" si="8"/>
        <v>N/A</v>
      </c>
      <c r="Z30" t="str">
        <f t="shared" si="8"/>
        <v>N/A</v>
      </c>
    </row>
    <row r="31" spans="1:26" x14ac:dyDescent="0.3">
      <c r="A31">
        <f t="shared" si="2"/>
        <v>24</v>
      </c>
      <c r="B31" s="6">
        <f t="shared" si="3"/>
        <v>45239</v>
      </c>
      <c r="C31">
        <f t="shared" si="6"/>
        <v>1</v>
      </c>
      <c r="D31">
        <f t="shared" si="7"/>
        <v>1</v>
      </c>
      <c r="E31">
        <f t="shared" si="7"/>
        <v>1</v>
      </c>
      <c r="F31">
        <f t="shared" si="7"/>
        <v>1</v>
      </c>
      <c r="G31">
        <f t="shared" si="7"/>
        <v>1</v>
      </c>
      <c r="H31">
        <f t="shared" si="7"/>
        <v>1</v>
      </c>
      <c r="I31">
        <f t="shared" si="7"/>
        <v>1</v>
      </c>
      <c r="J31">
        <f t="shared" si="7"/>
        <v>1</v>
      </c>
      <c r="K31">
        <f t="shared" si="7"/>
        <v>0</v>
      </c>
      <c r="L31">
        <f t="shared" si="7"/>
        <v>0</v>
      </c>
      <c r="M31">
        <f t="shared" si="7"/>
        <v>2</v>
      </c>
      <c r="N31">
        <f t="shared" si="8"/>
        <v>1</v>
      </c>
      <c r="O31">
        <f t="shared" si="8"/>
        <v>1</v>
      </c>
      <c r="P31">
        <f t="shared" si="8"/>
        <v>1</v>
      </c>
      <c r="Q31">
        <f t="shared" si="8"/>
        <v>1</v>
      </c>
      <c r="R31">
        <f t="shared" si="8"/>
        <v>1</v>
      </c>
      <c r="S31" t="str">
        <f t="shared" si="8"/>
        <v>N/A</v>
      </c>
      <c r="T31" t="str">
        <f t="shared" si="8"/>
        <v>N/A</v>
      </c>
      <c r="U31" t="str">
        <f t="shared" si="8"/>
        <v>N/A</v>
      </c>
      <c r="V31" t="str">
        <f t="shared" si="8"/>
        <v>N/A</v>
      </c>
      <c r="W31" t="str">
        <f t="shared" si="8"/>
        <v>N/A</v>
      </c>
      <c r="X31" t="str">
        <f t="shared" si="8"/>
        <v>N/A</v>
      </c>
      <c r="Y31" t="str">
        <f t="shared" si="8"/>
        <v>N/A</v>
      </c>
      <c r="Z31" t="str">
        <f t="shared" si="8"/>
        <v>N/A</v>
      </c>
    </row>
    <row r="32" spans="1:26" x14ac:dyDescent="0.3">
      <c r="A32">
        <f t="shared" si="2"/>
        <v>25</v>
      </c>
      <c r="B32" s="6">
        <f t="shared" si="3"/>
        <v>45246</v>
      </c>
      <c r="C32">
        <f t="shared" si="6"/>
        <v>1</v>
      </c>
      <c r="D32">
        <f t="shared" si="7"/>
        <v>1</v>
      </c>
      <c r="E32">
        <f t="shared" si="7"/>
        <v>1</v>
      </c>
      <c r="F32">
        <f t="shared" si="7"/>
        <v>1</v>
      </c>
      <c r="G32">
        <f t="shared" si="7"/>
        <v>1</v>
      </c>
      <c r="H32">
        <f t="shared" si="7"/>
        <v>1</v>
      </c>
      <c r="I32">
        <f t="shared" si="7"/>
        <v>1</v>
      </c>
      <c r="J32">
        <f t="shared" si="7"/>
        <v>1</v>
      </c>
      <c r="K32">
        <f t="shared" si="7"/>
        <v>1</v>
      </c>
      <c r="L32">
        <f t="shared" si="7"/>
        <v>0</v>
      </c>
      <c r="M32">
        <f t="shared" si="7"/>
        <v>0</v>
      </c>
      <c r="N32">
        <f t="shared" si="8"/>
        <v>2</v>
      </c>
      <c r="O32">
        <f t="shared" si="8"/>
        <v>1</v>
      </c>
      <c r="P32">
        <f t="shared" si="8"/>
        <v>1</v>
      </c>
      <c r="Q32">
        <f t="shared" si="8"/>
        <v>1</v>
      </c>
      <c r="R32">
        <f t="shared" si="8"/>
        <v>1</v>
      </c>
      <c r="S32" t="str">
        <f t="shared" si="8"/>
        <v>N/A</v>
      </c>
      <c r="T32" t="str">
        <f t="shared" si="8"/>
        <v>N/A</v>
      </c>
      <c r="U32" t="str">
        <f t="shared" si="8"/>
        <v>N/A</v>
      </c>
      <c r="V32" t="str">
        <f t="shared" si="8"/>
        <v>N/A</v>
      </c>
      <c r="W32" t="str">
        <f t="shared" si="8"/>
        <v>N/A</v>
      </c>
      <c r="X32" t="str">
        <f t="shared" si="8"/>
        <v>N/A</v>
      </c>
      <c r="Y32" t="str">
        <f t="shared" si="8"/>
        <v>N/A</v>
      </c>
      <c r="Z32" t="str">
        <f t="shared" si="8"/>
        <v>N/A</v>
      </c>
    </row>
    <row r="33" spans="1:26" x14ac:dyDescent="0.3">
      <c r="A33">
        <f t="shared" si="2"/>
        <v>26</v>
      </c>
      <c r="B33" s="6">
        <f t="shared" si="3"/>
        <v>45253</v>
      </c>
      <c r="C33">
        <f t="shared" si="6"/>
        <v>1</v>
      </c>
      <c r="D33">
        <f t="shared" si="7"/>
        <v>1</v>
      </c>
      <c r="E33">
        <f t="shared" si="7"/>
        <v>1</v>
      </c>
      <c r="F33">
        <f t="shared" si="7"/>
        <v>1</v>
      </c>
      <c r="G33">
        <f t="shared" si="7"/>
        <v>1</v>
      </c>
      <c r="H33">
        <f t="shared" si="7"/>
        <v>1</v>
      </c>
      <c r="I33">
        <f t="shared" si="7"/>
        <v>1</v>
      </c>
      <c r="J33">
        <f t="shared" si="7"/>
        <v>1</v>
      </c>
      <c r="K33">
        <f t="shared" si="7"/>
        <v>1</v>
      </c>
      <c r="L33">
        <f t="shared" si="7"/>
        <v>1</v>
      </c>
      <c r="M33">
        <f t="shared" si="7"/>
        <v>0</v>
      </c>
      <c r="N33">
        <f t="shared" si="8"/>
        <v>0</v>
      </c>
      <c r="O33">
        <f t="shared" si="8"/>
        <v>2</v>
      </c>
      <c r="P33">
        <f t="shared" si="8"/>
        <v>1</v>
      </c>
      <c r="Q33">
        <f t="shared" si="8"/>
        <v>1</v>
      </c>
      <c r="R33">
        <f t="shared" si="8"/>
        <v>1</v>
      </c>
      <c r="S33" t="str">
        <f t="shared" si="8"/>
        <v>N/A</v>
      </c>
      <c r="T33" t="str">
        <f t="shared" si="8"/>
        <v>N/A</v>
      </c>
      <c r="U33" t="str">
        <f t="shared" si="8"/>
        <v>N/A</v>
      </c>
      <c r="V33" t="str">
        <f t="shared" si="8"/>
        <v>N/A</v>
      </c>
      <c r="W33" t="str">
        <f t="shared" si="8"/>
        <v>N/A</v>
      </c>
      <c r="X33" t="str">
        <f t="shared" si="8"/>
        <v>N/A</v>
      </c>
      <c r="Y33" t="str">
        <f t="shared" si="8"/>
        <v>N/A</v>
      </c>
      <c r="Z33" t="str">
        <f t="shared" si="8"/>
        <v>N/A</v>
      </c>
    </row>
    <row r="34" spans="1:26" x14ac:dyDescent="0.3">
      <c r="A34">
        <f t="shared" si="2"/>
        <v>27</v>
      </c>
      <c r="B34" s="6">
        <f t="shared" si="3"/>
        <v>45260</v>
      </c>
      <c r="C34">
        <f t="shared" si="6"/>
        <v>1</v>
      </c>
      <c r="D34">
        <f t="shared" si="7"/>
        <v>1</v>
      </c>
      <c r="E34">
        <f t="shared" si="7"/>
        <v>1</v>
      </c>
      <c r="F34">
        <f t="shared" si="7"/>
        <v>1</v>
      </c>
      <c r="G34">
        <f t="shared" si="7"/>
        <v>1</v>
      </c>
      <c r="H34">
        <f t="shared" si="7"/>
        <v>1</v>
      </c>
      <c r="I34">
        <f t="shared" si="7"/>
        <v>1</v>
      </c>
      <c r="J34">
        <f t="shared" si="7"/>
        <v>1</v>
      </c>
      <c r="K34">
        <f t="shared" si="7"/>
        <v>1</v>
      </c>
      <c r="L34">
        <f t="shared" si="7"/>
        <v>1</v>
      </c>
      <c r="M34">
        <f t="shared" si="7"/>
        <v>1</v>
      </c>
      <c r="N34">
        <f t="shared" si="8"/>
        <v>0</v>
      </c>
      <c r="O34">
        <f t="shared" si="8"/>
        <v>0</v>
      </c>
      <c r="P34">
        <f t="shared" si="8"/>
        <v>2</v>
      </c>
      <c r="Q34">
        <f t="shared" si="8"/>
        <v>1</v>
      </c>
      <c r="R34">
        <f t="shared" si="8"/>
        <v>1</v>
      </c>
      <c r="S34" t="str">
        <f t="shared" si="8"/>
        <v>N/A</v>
      </c>
      <c r="T34" t="str">
        <f t="shared" si="8"/>
        <v>N/A</v>
      </c>
      <c r="U34" t="str">
        <f t="shared" si="8"/>
        <v>N/A</v>
      </c>
      <c r="V34" t="str">
        <f t="shared" si="8"/>
        <v>N/A</v>
      </c>
      <c r="W34" t="str">
        <f t="shared" si="8"/>
        <v>N/A</v>
      </c>
      <c r="X34" t="str">
        <f t="shared" si="8"/>
        <v>N/A</v>
      </c>
      <c r="Y34" t="str">
        <f t="shared" si="8"/>
        <v>N/A</v>
      </c>
      <c r="Z34" t="str">
        <f t="shared" si="8"/>
        <v>N/A</v>
      </c>
    </row>
    <row r="35" spans="1:26" x14ac:dyDescent="0.3">
      <c r="A35">
        <f t="shared" si="2"/>
        <v>28</v>
      </c>
      <c r="B35" s="6">
        <f t="shared" si="3"/>
        <v>45267</v>
      </c>
      <c r="C35">
        <f t="shared" si="6"/>
        <v>1</v>
      </c>
      <c r="D35">
        <f t="shared" si="7"/>
        <v>1</v>
      </c>
      <c r="E35">
        <f t="shared" si="7"/>
        <v>1</v>
      </c>
      <c r="F35">
        <f t="shared" si="7"/>
        <v>1</v>
      </c>
      <c r="G35">
        <f t="shared" si="7"/>
        <v>1</v>
      </c>
      <c r="H35">
        <f t="shared" si="7"/>
        <v>1</v>
      </c>
      <c r="I35">
        <f t="shared" si="7"/>
        <v>1</v>
      </c>
      <c r="J35">
        <f t="shared" si="7"/>
        <v>1</v>
      </c>
      <c r="K35">
        <f t="shared" si="7"/>
        <v>1</v>
      </c>
      <c r="L35">
        <f t="shared" si="7"/>
        <v>1</v>
      </c>
      <c r="M35">
        <f t="shared" si="7"/>
        <v>1</v>
      </c>
      <c r="N35">
        <f t="shared" si="8"/>
        <v>1</v>
      </c>
      <c r="O35">
        <f t="shared" si="8"/>
        <v>0</v>
      </c>
      <c r="P35">
        <f t="shared" si="8"/>
        <v>0</v>
      </c>
      <c r="Q35">
        <f t="shared" si="8"/>
        <v>1</v>
      </c>
      <c r="R35">
        <f t="shared" si="8"/>
        <v>1</v>
      </c>
      <c r="S35" t="str">
        <f t="shared" si="8"/>
        <v>N/A</v>
      </c>
      <c r="T35" t="str">
        <f t="shared" si="8"/>
        <v>N/A</v>
      </c>
      <c r="U35" t="str">
        <f t="shared" si="8"/>
        <v>N/A</v>
      </c>
      <c r="V35" t="str">
        <f t="shared" si="8"/>
        <v>N/A</v>
      </c>
      <c r="W35" t="str">
        <f t="shared" si="8"/>
        <v>N/A</v>
      </c>
      <c r="X35" t="str">
        <f t="shared" si="8"/>
        <v>N/A</v>
      </c>
      <c r="Y35" t="str">
        <f t="shared" si="8"/>
        <v>N/A</v>
      </c>
      <c r="Z35" t="str">
        <f t="shared" si="8"/>
        <v>N/A</v>
      </c>
    </row>
    <row r="36" spans="1:26" x14ac:dyDescent="0.3">
      <c r="A36">
        <f t="shared" si="2"/>
        <v>29</v>
      </c>
      <c r="B36" s="6">
        <f t="shared" si="3"/>
        <v>45274</v>
      </c>
      <c r="C36">
        <f t="shared" si="6"/>
        <v>1</v>
      </c>
      <c r="D36">
        <f t="shared" si="7"/>
        <v>1</v>
      </c>
      <c r="E36">
        <f t="shared" si="7"/>
        <v>1</v>
      </c>
      <c r="F36">
        <f t="shared" si="7"/>
        <v>1</v>
      </c>
      <c r="G36">
        <f t="shared" si="7"/>
        <v>1</v>
      </c>
      <c r="H36">
        <f t="shared" si="7"/>
        <v>1</v>
      </c>
      <c r="I36">
        <f t="shared" si="7"/>
        <v>1</v>
      </c>
      <c r="J36">
        <f t="shared" si="7"/>
        <v>1</v>
      </c>
      <c r="K36">
        <f t="shared" si="7"/>
        <v>1</v>
      </c>
      <c r="L36">
        <f t="shared" si="7"/>
        <v>1</v>
      </c>
      <c r="M36">
        <f t="shared" si="7"/>
        <v>1</v>
      </c>
      <c r="N36">
        <f t="shared" si="8"/>
        <v>1</v>
      </c>
      <c r="O36">
        <f t="shared" si="8"/>
        <v>1</v>
      </c>
      <c r="P36">
        <f t="shared" si="8"/>
        <v>0</v>
      </c>
      <c r="Q36">
        <f t="shared" si="8"/>
        <v>1</v>
      </c>
      <c r="R36">
        <f t="shared" si="8"/>
        <v>1</v>
      </c>
      <c r="S36" t="str">
        <f t="shared" si="8"/>
        <v>N/A</v>
      </c>
      <c r="T36" t="str">
        <f t="shared" si="8"/>
        <v>N/A</v>
      </c>
      <c r="U36" t="str">
        <f t="shared" si="8"/>
        <v>N/A</v>
      </c>
      <c r="V36" t="str">
        <f t="shared" si="8"/>
        <v>N/A</v>
      </c>
      <c r="W36" t="str">
        <f t="shared" si="8"/>
        <v>N/A</v>
      </c>
      <c r="X36" t="str">
        <f t="shared" si="8"/>
        <v>N/A</v>
      </c>
      <c r="Y36" t="str">
        <f t="shared" si="8"/>
        <v>N/A</v>
      </c>
      <c r="Z36" t="str">
        <f t="shared" si="8"/>
        <v>N/A</v>
      </c>
    </row>
    <row r="37" spans="1:26" x14ac:dyDescent="0.3">
      <c r="A37">
        <f t="shared" si="2"/>
        <v>30</v>
      </c>
      <c r="B37" s="6">
        <f t="shared" si="3"/>
        <v>45281</v>
      </c>
      <c r="C37">
        <f t="shared" si="6"/>
        <v>2</v>
      </c>
      <c r="D37">
        <f t="shared" si="7"/>
        <v>1</v>
      </c>
      <c r="E37">
        <f t="shared" si="7"/>
        <v>1</v>
      </c>
      <c r="F37">
        <f t="shared" si="7"/>
        <v>1</v>
      </c>
      <c r="G37">
        <f t="shared" si="7"/>
        <v>1</v>
      </c>
      <c r="H37">
        <f t="shared" si="7"/>
        <v>1</v>
      </c>
      <c r="I37">
        <f t="shared" si="7"/>
        <v>1</v>
      </c>
      <c r="J37">
        <f t="shared" si="7"/>
        <v>1</v>
      </c>
      <c r="K37">
        <f t="shared" si="7"/>
        <v>1</v>
      </c>
      <c r="L37">
        <f t="shared" si="7"/>
        <v>1</v>
      </c>
      <c r="M37">
        <f t="shared" si="7"/>
        <v>1</v>
      </c>
      <c r="N37">
        <f t="shared" si="8"/>
        <v>1</v>
      </c>
      <c r="O37">
        <f t="shared" si="8"/>
        <v>1</v>
      </c>
      <c r="P37">
        <f t="shared" si="8"/>
        <v>1</v>
      </c>
      <c r="Q37">
        <f t="shared" si="8"/>
        <v>2</v>
      </c>
      <c r="R37">
        <f t="shared" si="8"/>
        <v>1</v>
      </c>
      <c r="S37" t="str">
        <f t="shared" si="8"/>
        <v>N/A</v>
      </c>
      <c r="T37" t="str">
        <f t="shared" si="8"/>
        <v>N/A</v>
      </c>
      <c r="U37" t="str">
        <f t="shared" si="8"/>
        <v>N/A</v>
      </c>
      <c r="V37" t="str">
        <f t="shared" si="8"/>
        <v>N/A</v>
      </c>
      <c r="W37" t="str">
        <f t="shared" si="8"/>
        <v>N/A</v>
      </c>
      <c r="X37" t="str">
        <f t="shared" si="8"/>
        <v>N/A</v>
      </c>
      <c r="Y37" t="str">
        <f t="shared" si="8"/>
        <v>N/A</v>
      </c>
      <c r="Z37" t="str">
        <f t="shared" si="8"/>
        <v>N/A</v>
      </c>
    </row>
    <row r="38" spans="1:26" x14ac:dyDescent="0.3">
      <c r="A38">
        <f t="shared" si="2"/>
        <v>31</v>
      </c>
      <c r="B38" s="6">
        <f t="shared" si="3"/>
        <v>45288</v>
      </c>
      <c r="C38">
        <f t="shared" si="6"/>
        <v>0</v>
      </c>
      <c r="D38">
        <f t="shared" ref="D38:M47" si="9">IF(D$6="N/A","N/A",IF(D$6=$B$3+1,$C38,IF(C37=1,1,IF(C37=2,2,0))))</f>
        <v>2</v>
      </c>
      <c r="E38">
        <f t="shared" si="9"/>
        <v>1</v>
      </c>
      <c r="F38">
        <f t="shared" si="9"/>
        <v>1</v>
      </c>
      <c r="G38">
        <f t="shared" si="9"/>
        <v>1</v>
      </c>
      <c r="H38">
        <f t="shared" si="9"/>
        <v>1</v>
      </c>
      <c r="I38">
        <f t="shared" si="9"/>
        <v>1</v>
      </c>
      <c r="J38">
        <f t="shared" si="9"/>
        <v>1</v>
      </c>
      <c r="K38">
        <f t="shared" si="9"/>
        <v>1</v>
      </c>
      <c r="L38">
        <f t="shared" si="9"/>
        <v>1</v>
      </c>
      <c r="M38">
        <f t="shared" si="9"/>
        <v>1</v>
      </c>
      <c r="N38">
        <f t="shared" ref="N38:Z47" si="10">IF(N$6="N/A","N/A",IF(N$6=$B$3+1,$C38,IF(M37=1,1,IF(M37=2,2,0))))</f>
        <v>1</v>
      </c>
      <c r="O38">
        <f t="shared" si="10"/>
        <v>1</v>
      </c>
      <c r="P38">
        <f t="shared" si="10"/>
        <v>1</v>
      </c>
      <c r="Q38">
        <f t="shared" si="10"/>
        <v>0</v>
      </c>
      <c r="R38">
        <f t="shared" si="10"/>
        <v>2</v>
      </c>
      <c r="S38" t="str">
        <f t="shared" si="10"/>
        <v>N/A</v>
      </c>
      <c r="T38" t="str">
        <f t="shared" si="10"/>
        <v>N/A</v>
      </c>
      <c r="U38" t="str">
        <f t="shared" si="10"/>
        <v>N/A</v>
      </c>
      <c r="V38" t="str">
        <f t="shared" si="10"/>
        <v>N/A</v>
      </c>
      <c r="W38" t="str">
        <f t="shared" si="10"/>
        <v>N/A</v>
      </c>
      <c r="X38" t="str">
        <f t="shared" si="10"/>
        <v>N/A</v>
      </c>
      <c r="Y38" t="str">
        <f t="shared" si="10"/>
        <v>N/A</v>
      </c>
      <c r="Z38" t="str">
        <f t="shared" si="10"/>
        <v>N/A</v>
      </c>
    </row>
    <row r="39" spans="1:26" x14ac:dyDescent="0.3">
      <c r="A39">
        <f t="shared" si="2"/>
        <v>32</v>
      </c>
      <c r="B39" s="6">
        <f t="shared" si="3"/>
        <v>45295</v>
      </c>
      <c r="C39">
        <f t="shared" si="6"/>
        <v>0</v>
      </c>
      <c r="D39">
        <f t="shared" si="9"/>
        <v>0</v>
      </c>
      <c r="E39">
        <f t="shared" si="9"/>
        <v>2</v>
      </c>
      <c r="F39">
        <f t="shared" si="9"/>
        <v>1</v>
      </c>
      <c r="G39">
        <f t="shared" si="9"/>
        <v>1</v>
      </c>
      <c r="H39">
        <f t="shared" si="9"/>
        <v>1</v>
      </c>
      <c r="I39">
        <f t="shared" si="9"/>
        <v>1</v>
      </c>
      <c r="J39">
        <f t="shared" si="9"/>
        <v>1</v>
      </c>
      <c r="K39">
        <f t="shared" si="9"/>
        <v>1</v>
      </c>
      <c r="L39">
        <f t="shared" si="9"/>
        <v>1</v>
      </c>
      <c r="M39">
        <f t="shared" si="9"/>
        <v>1</v>
      </c>
      <c r="N39">
        <f t="shared" si="10"/>
        <v>1</v>
      </c>
      <c r="O39">
        <f t="shared" si="10"/>
        <v>1</v>
      </c>
      <c r="P39">
        <f t="shared" si="10"/>
        <v>1</v>
      </c>
      <c r="Q39">
        <f t="shared" si="10"/>
        <v>0</v>
      </c>
      <c r="R39">
        <f t="shared" si="10"/>
        <v>0</v>
      </c>
      <c r="S39" t="str">
        <f t="shared" si="10"/>
        <v>N/A</v>
      </c>
      <c r="T39" t="str">
        <f t="shared" si="10"/>
        <v>N/A</v>
      </c>
      <c r="U39" t="str">
        <f t="shared" si="10"/>
        <v>N/A</v>
      </c>
      <c r="V39" t="str">
        <f t="shared" si="10"/>
        <v>N/A</v>
      </c>
      <c r="W39" t="str">
        <f t="shared" si="10"/>
        <v>N/A</v>
      </c>
      <c r="X39" t="str">
        <f t="shared" si="10"/>
        <v>N/A</v>
      </c>
      <c r="Y39" t="str">
        <f t="shared" si="10"/>
        <v>N/A</v>
      </c>
      <c r="Z39" t="str">
        <f t="shared" si="10"/>
        <v>N/A</v>
      </c>
    </row>
    <row r="40" spans="1:26" x14ac:dyDescent="0.3">
      <c r="A40">
        <f t="shared" si="2"/>
        <v>33</v>
      </c>
      <c r="B40" s="6">
        <f t="shared" si="3"/>
        <v>45302</v>
      </c>
      <c r="C40">
        <f t="shared" si="6"/>
        <v>1</v>
      </c>
      <c r="D40">
        <f t="shared" si="9"/>
        <v>0</v>
      </c>
      <c r="E40">
        <f t="shared" si="9"/>
        <v>0</v>
      </c>
      <c r="F40">
        <f t="shared" si="9"/>
        <v>2</v>
      </c>
      <c r="G40">
        <f t="shared" si="9"/>
        <v>1</v>
      </c>
      <c r="H40">
        <f t="shared" si="9"/>
        <v>1</v>
      </c>
      <c r="I40">
        <f t="shared" si="9"/>
        <v>1</v>
      </c>
      <c r="J40">
        <f t="shared" si="9"/>
        <v>1</v>
      </c>
      <c r="K40">
        <f t="shared" si="9"/>
        <v>1</v>
      </c>
      <c r="L40">
        <f t="shared" si="9"/>
        <v>1</v>
      </c>
      <c r="M40">
        <f t="shared" si="9"/>
        <v>1</v>
      </c>
      <c r="N40">
        <f t="shared" si="10"/>
        <v>1</v>
      </c>
      <c r="O40">
        <f t="shared" si="10"/>
        <v>1</v>
      </c>
      <c r="P40">
        <f t="shared" si="10"/>
        <v>1</v>
      </c>
      <c r="Q40">
        <f t="shared" si="10"/>
        <v>1</v>
      </c>
      <c r="R40">
        <f t="shared" si="10"/>
        <v>0</v>
      </c>
      <c r="S40" t="str">
        <f t="shared" si="10"/>
        <v>N/A</v>
      </c>
      <c r="T40" t="str">
        <f t="shared" si="10"/>
        <v>N/A</v>
      </c>
      <c r="U40" t="str">
        <f t="shared" si="10"/>
        <v>N/A</v>
      </c>
      <c r="V40" t="str">
        <f t="shared" si="10"/>
        <v>N/A</v>
      </c>
      <c r="W40" t="str">
        <f t="shared" si="10"/>
        <v>N/A</v>
      </c>
      <c r="X40" t="str">
        <f t="shared" si="10"/>
        <v>N/A</v>
      </c>
      <c r="Y40" t="str">
        <f t="shared" si="10"/>
        <v>N/A</v>
      </c>
      <c r="Z40" t="str">
        <f t="shared" si="10"/>
        <v>N/A</v>
      </c>
    </row>
    <row r="41" spans="1:26" x14ac:dyDescent="0.3">
      <c r="A41">
        <f t="shared" si="2"/>
        <v>34</v>
      </c>
      <c r="B41" s="6">
        <f t="shared" si="3"/>
        <v>45309</v>
      </c>
      <c r="C41">
        <f t="shared" si="6"/>
        <v>1</v>
      </c>
      <c r="D41">
        <f t="shared" si="9"/>
        <v>1</v>
      </c>
      <c r="E41">
        <f t="shared" si="9"/>
        <v>0</v>
      </c>
      <c r="F41">
        <f t="shared" si="9"/>
        <v>0</v>
      </c>
      <c r="G41">
        <f t="shared" si="9"/>
        <v>2</v>
      </c>
      <c r="H41">
        <f t="shared" si="9"/>
        <v>1</v>
      </c>
      <c r="I41">
        <f t="shared" si="9"/>
        <v>1</v>
      </c>
      <c r="J41">
        <f t="shared" si="9"/>
        <v>1</v>
      </c>
      <c r="K41">
        <f t="shared" si="9"/>
        <v>1</v>
      </c>
      <c r="L41">
        <f t="shared" si="9"/>
        <v>1</v>
      </c>
      <c r="M41">
        <f t="shared" si="9"/>
        <v>1</v>
      </c>
      <c r="N41">
        <f t="shared" si="10"/>
        <v>1</v>
      </c>
      <c r="O41">
        <f t="shared" si="10"/>
        <v>1</v>
      </c>
      <c r="P41">
        <f t="shared" si="10"/>
        <v>1</v>
      </c>
      <c r="Q41">
        <f t="shared" si="10"/>
        <v>1</v>
      </c>
      <c r="R41">
        <f t="shared" si="10"/>
        <v>1</v>
      </c>
      <c r="S41" t="str">
        <f t="shared" si="10"/>
        <v>N/A</v>
      </c>
      <c r="T41" t="str">
        <f t="shared" si="10"/>
        <v>N/A</v>
      </c>
      <c r="U41" t="str">
        <f t="shared" si="10"/>
        <v>N/A</v>
      </c>
      <c r="V41" t="str">
        <f t="shared" si="10"/>
        <v>N/A</v>
      </c>
      <c r="W41" t="str">
        <f t="shared" si="10"/>
        <v>N/A</v>
      </c>
      <c r="X41" t="str">
        <f t="shared" si="10"/>
        <v>N/A</v>
      </c>
      <c r="Y41" t="str">
        <f t="shared" si="10"/>
        <v>N/A</v>
      </c>
      <c r="Z41" t="str">
        <f t="shared" si="10"/>
        <v>N/A</v>
      </c>
    </row>
    <row r="42" spans="1:26" x14ac:dyDescent="0.3">
      <c r="A42">
        <f t="shared" si="2"/>
        <v>35</v>
      </c>
      <c r="B42" s="6">
        <f t="shared" si="3"/>
        <v>45316</v>
      </c>
      <c r="C42">
        <f t="shared" si="6"/>
        <v>1</v>
      </c>
      <c r="D42">
        <f t="shared" si="9"/>
        <v>1</v>
      </c>
      <c r="E42">
        <f t="shared" si="9"/>
        <v>1</v>
      </c>
      <c r="F42">
        <f t="shared" si="9"/>
        <v>0</v>
      </c>
      <c r="G42">
        <f t="shared" si="9"/>
        <v>0</v>
      </c>
      <c r="H42">
        <f t="shared" si="9"/>
        <v>2</v>
      </c>
      <c r="I42">
        <f t="shared" si="9"/>
        <v>1</v>
      </c>
      <c r="J42">
        <f t="shared" si="9"/>
        <v>1</v>
      </c>
      <c r="K42">
        <f t="shared" si="9"/>
        <v>1</v>
      </c>
      <c r="L42">
        <f t="shared" si="9"/>
        <v>1</v>
      </c>
      <c r="M42">
        <f t="shared" si="9"/>
        <v>1</v>
      </c>
      <c r="N42">
        <f t="shared" si="10"/>
        <v>1</v>
      </c>
      <c r="O42">
        <f t="shared" si="10"/>
        <v>1</v>
      </c>
      <c r="P42">
        <f t="shared" si="10"/>
        <v>1</v>
      </c>
      <c r="Q42">
        <f t="shared" si="10"/>
        <v>1</v>
      </c>
      <c r="R42">
        <f t="shared" si="10"/>
        <v>1</v>
      </c>
      <c r="S42" t="str">
        <f t="shared" si="10"/>
        <v>N/A</v>
      </c>
      <c r="T42" t="str">
        <f t="shared" si="10"/>
        <v>N/A</v>
      </c>
      <c r="U42" t="str">
        <f t="shared" si="10"/>
        <v>N/A</v>
      </c>
      <c r="V42" t="str">
        <f t="shared" si="10"/>
        <v>N/A</v>
      </c>
      <c r="W42" t="str">
        <f t="shared" si="10"/>
        <v>N/A</v>
      </c>
      <c r="X42" t="str">
        <f t="shared" si="10"/>
        <v>N/A</v>
      </c>
      <c r="Y42" t="str">
        <f t="shared" si="10"/>
        <v>N/A</v>
      </c>
      <c r="Z42" t="str">
        <f t="shared" si="10"/>
        <v>N/A</v>
      </c>
    </row>
    <row r="43" spans="1:26" x14ac:dyDescent="0.3">
      <c r="A43">
        <f t="shared" si="2"/>
        <v>36</v>
      </c>
      <c r="B43" s="6">
        <f t="shared" si="3"/>
        <v>45323</v>
      </c>
      <c r="C43">
        <f t="shared" si="6"/>
        <v>1</v>
      </c>
      <c r="D43">
        <f t="shared" si="9"/>
        <v>1</v>
      </c>
      <c r="E43">
        <f t="shared" si="9"/>
        <v>1</v>
      </c>
      <c r="F43">
        <f t="shared" si="9"/>
        <v>1</v>
      </c>
      <c r="G43">
        <f t="shared" si="9"/>
        <v>0</v>
      </c>
      <c r="H43">
        <f t="shared" si="9"/>
        <v>0</v>
      </c>
      <c r="I43">
        <f t="shared" si="9"/>
        <v>2</v>
      </c>
      <c r="J43">
        <f t="shared" si="9"/>
        <v>1</v>
      </c>
      <c r="K43">
        <f t="shared" si="9"/>
        <v>1</v>
      </c>
      <c r="L43">
        <f t="shared" si="9"/>
        <v>1</v>
      </c>
      <c r="M43">
        <f t="shared" si="9"/>
        <v>1</v>
      </c>
      <c r="N43">
        <f t="shared" si="10"/>
        <v>1</v>
      </c>
      <c r="O43">
        <f t="shared" si="10"/>
        <v>1</v>
      </c>
      <c r="P43">
        <f t="shared" si="10"/>
        <v>1</v>
      </c>
      <c r="Q43">
        <f t="shared" si="10"/>
        <v>1</v>
      </c>
      <c r="R43">
        <f t="shared" si="10"/>
        <v>1</v>
      </c>
      <c r="S43" t="str">
        <f t="shared" si="10"/>
        <v>N/A</v>
      </c>
      <c r="T43" t="str">
        <f t="shared" si="10"/>
        <v>N/A</v>
      </c>
      <c r="U43" t="str">
        <f t="shared" si="10"/>
        <v>N/A</v>
      </c>
      <c r="V43" t="str">
        <f t="shared" si="10"/>
        <v>N/A</v>
      </c>
      <c r="W43" t="str">
        <f t="shared" si="10"/>
        <v>N/A</v>
      </c>
      <c r="X43" t="str">
        <f t="shared" si="10"/>
        <v>N/A</v>
      </c>
      <c r="Y43" t="str">
        <f t="shared" si="10"/>
        <v>N/A</v>
      </c>
      <c r="Z43" t="str">
        <f t="shared" si="10"/>
        <v>N/A</v>
      </c>
    </row>
    <row r="44" spans="1:26" x14ac:dyDescent="0.3">
      <c r="A44">
        <f t="shared" si="2"/>
        <v>37</v>
      </c>
      <c r="B44" s="6">
        <f t="shared" si="3"/>
        <v>45330</v>
      </c>
      <c r="C44">
        <f t="shared" si="6"/>
        <v>1</v>
      </c>
      <c r="D44">
        <f t="shared" si="9"/>
        <v>1</v>
      </c>
      <c r="E44">
        <f t="shared" si="9"/>
        <v>1</v>
      </c>
      <c r="F44">
        <f t="shared" si="9"/>
        <v>1</v>
      </c>
      <c r="G44">
        <f t="shared" si="9"/>
        <v>1</v>
      </c>
      <c r="H44">
        <f t="shared" si="9"/>
        <v>0</v>
      </c>
      <c r="I44">
        <f t="shared" si="9"/>
        <v>0</v>
      </c>
      <c r="J44">
        <f t="shared" si="9"/>
        <v>2</v>
      </c>
      <c r="K44">
        <f t="shared" si="9"/>
        <v>1</v>
      </c>
      <c r="L44">
        <f t="shared" si="9"/>
        <v>1</v>
      </c>
      <c r="M44">
        <f t="shared" si="9"/>
        <v>1</v>
      </c>
      <c r="N44">
        <f t="shared" si="10"/>
        <v>1</v>
      </c>
      <c r="O44">
        <f t="shared" si="10"/>
        <v>1</v>
      </c>
      <c r="P44">
        <f t="shared" si="10"/>
        <v>1</v>
      </c>
      <c r="Q44">
        <f t="shared" si="10"/>
        <v>1</v>
      </c>
      <c r="R44">
        <f t="shared" si="10"/>
        <v>1</v>
      </c>
      <c r="S44" t="str">
        <f t="shared" si="10"/>
        <v>N/A</v>
      </c>
      <c r="T44" t="str">
        <f t="shared" si="10"/>
        <v>N/A</v>
      </c>
      <c r="U44" t="str">
        <f t="shared" si="10"/>
        <v>N/A</v>
      </c>
      <c r="V44" t="str">
        <f t="shared" si="10"/>
        <v>N/A</v>
      </c>
      <c r="W44" t="str">
        <f t="shared" si="10"/>
        <v>N/A</v>
      </c>
      <c r="X44" t="str">
        <f t="shared" si="10"/>
        <v>N/A</v>
      </c>
      <c r="Y44" t="str">
        <f t="shared" si="10"/>
        <v>N/A</v>
      </c>
      <c r="Z44" t="str">
        <f t="shared" si="10"/>
        <v>N/A</v>
      </c>
    </row>
    <row r="45" spans="1:26" x14ac:dyDescent="0.3">
      <c r="A45">
        <f t="shared" si="2"/>
        <v>38</v>
      </c>
      <c r="B45" s="6">
        <f t="shared" si="3"/>
        <v>45337</v>
      </c>
      <c r="C45">
        <f t="shared" si="6"/>
        <v>1</v>
      </c>
      <c r="D45">
        <f t="shared" si="9"/>
        <v>1</v>
      </c>
      <c r="E45">
        <f t="shared" si="9"/>
        <v>1</v>
      </c>
      <c r="F45">
        <f t="shared" si="9"/>
        <v>1</v>
      </c>
      <c r="G45">
        <f t="shared" si="9"/>
        <v>1</v>
      </c>
      <c r="H45">
        <f t="shared" si="9"/>
        <v>1</v>
      </c>
      <c r="I45">
        <f t="shared" si="9"/>
        <v>0</v>
      </c>
      <c r="J45">
        <f t="shared" si="9"/>
        <v>0</v>
      </c>
      <c r="K45">
        <f t="shared" si="9"/>
        <v>2</v>
      </c>
      <c r="L45">
        <f t="shared" si="9"/>
        <v>1</v>
      </c>
      <c r="M45">
        <f t="shared" si="9"/>
        <v>1</v>
      </c>
      <c r="N45">
        <f t="shared" si="10"/>
        <v>1</v>
      </c>
      <c r="O45">
        <f t="shared" si="10"/>
        <v>1</v>
      </c>
      <c r="P45">
        <f t="shared" si="10"/>
        <v>1</v>
      </c>
      <c r="Q45">
        <f t="shared" si="10"/>
        <v>1</v>
      </c>
      <c r="R45">
        <f t="shared" si="10"/>
        <v>1</v>
      </c>
      <c r="S45" t="str">
        <f t="shared" si="10"/>
        <v>N/A</v>
      </c>
      <c r="T45" t="str">
        <f t="shared" si="10"/>
        <v>N/A</v>
      </c>
      <c r="U45" t="str">
        <f t="shared" si="10"/>
        <v>N/A</v>
      </c>
      <c r="V45" t="str">
        <f t="shared" si="10"/>
        <v>N/A</v>
      </c>
      <c r="W45" t="str">
        <f t="shared" si="10"/>
        <v>N/A</v>
      </c>
      <c r="X45" t="str">
        <f t="shared" si="10"/>
        <v>N/A</v>
      </c>
      <c r="Y45" t="str">
        <f t="shared" si="10"/>
        <v>N/A</v>
      </c>
      <c r="Z45" t="str">
        <f t="shared" si="10"/>
        <v>N/A</v>
      </c>
    </row>
    <row r="46" spans="1:26" x14ac:dyDescent="0.3">
      <c r="A46">
        <f t="shared" si="2"/>
        <v>39</v>
      </c>
      <c r="B46" s="6">
        <f t="shared" si="3"/>
        <v>45344</v>
      </c>
      <c r="C46">
        <f t="shared" si="6"/>
        <v>1</v>
      </c>
      <c r="D46">
        <f t="shared" si="9"/>
        <v>1</v>
      </c>
      <c r="E46">
        <f t="shared" si="9"/>
        <v>1</v>
      </c>
      <c r="F46">
        <f t="shared" si="9"/>
        <v>1</v>
      </c>
      <c r="G46">
        <f t="shared" si="9"/>
        <v>1</v>
      </c>
      <c r="H46">
        <f t="shared" si="9"/>
        <v>1</v>
      </c>
      <c r="I46">
        <f t="shared" si="9"/>
        <v>1</v>
      </c>
      <c r="J46">
        <f t="shared" si="9"/>
        <v>0</v>
      </c>
      <c r="K46">
        <f t="shared" si="9"/>
        <v>0</v>
      </c>
      <c r="L46">
        <f t="shared" si="9"/>
        <v>2</v>
      </c>
      <c r="M46">
        <f t="shared" si="9"/>
        <v>1</v>
      </c>
      <c r="N46">
        <f t="shared" si="10"/>
        <v>1</v>
      </c>
      <c r="O46">
        <f t="shared" si="10"/>
        <v>1</v>
      </c>
      <c r="P46">
        <f t="shared" si="10"/>
        <v>1</v>
      </c>
      <c r="Q46">
        <f t="shared" si="10"/>
        <v>1</v>
      </c>
      <c r="R46">
        <f t="shared" si="10"/>
        <v>1</v>
      </c>
      <c r="S46" t="str">
        <f t="shared" si="10"/>
        <v>N/A</v>
      </c>
      <c r="T46" t="str">
        <f t="shared" si="10"/>
        <v>N/A</v>
      </c>
      <c r="U46" t="str">
        <f t="shared" si="10"/>
        <v>N/A</v>
      </c>
      <c r="V46" t="str">
        <f t="shared" si="10"/>
        <v>N/A</v>
      </c>
      <c r="W46" t="str">
        <f t="shared" si="10"/>
        <v>N/A</v>
      </c>
      <c r="X46" t="str">
        <f t="shared" si="10"/>
        <v>N/A</v>
      </c>
      <c r="Y46" t="str">
        <f t="shared" si="10"/>
        <v>N/A</v>
      </c>
      <c r="Z46" t="str">
        <f t="shared" si="10"/>
        <v>N/A</v>
      </c>
    </row>
    <row r="47" spans="1:26" x14ac:dyDescent="0.3">
      <c r="A47">
        <f t="shared" si="2"/>
        <v>40</v>
      </c>
      <c r="B47" s="6">
        <f t="shared" si="3"/>
        <v>45351</v>
      </c>
      <c r="C47">
        <f t="shared" si="6"/>
        <v>1</v>
      </c>
      <c r="D47">
        <f t="shared" si="9"/>
        <v>1</v>
      </c>
      <c r="E47">
        <f t="shared" si="9"/>
        <v>1</v>
      </c>
      <c r="F47">
        <f t="shared" si="9"/>
        <v>1</v>
      </c>
      <c r="G47">
        <f t="shared" si="9"/>
        <v>1</v>
      </c>
      <c r="H47">
        <f t="shared" si="9"/>
        <v>1</v>
      </c>
      <c r="I47">
        <f t="shared" si="9"/>
        <v>1</v>
      </c>
      <c r="J47">
        <f t="shared" si="9"/>
        <v>1</v>
      </c>
      <c r="K47">
        <f t="shared" si="9"/>
        <v>0</v>
      </c>
      <c r="L47">
        <f t="shared" si="9"/>
        <v>0</v>
      </c>
      <c r="M47">
        <f t="shared" si="9"/>
        <v>2</v>
      </c>
      <c r="N47">
        <f t="shared" si="10"/>
        <v>1</v>
      </c>
      <c r="O47">
        <f t="shared" si="10"/>
        <v>1</v>
      </c>
      <c r="P47">
        <f t="shared" si="10"/>
        <v>1</v>
      </c>
      <c r="Q47">
        <f t="shared" si="10"/>
        <v>1</v>
      </c>
      <c r="R47">
        <f t="shared" si="10"/>
        <v>1</v>
      </c>
      <c r="S47" t="str">
        <f t="shared" si="10"/>
        <v>N/A</v>
      </c>
      <c r="T47" t="str">
        <f t="shared" si="10"/>
        <v>N/A</v>
      </c>
      <c r="U47" t="str">
        <f t="shared" si="10"/>
        <v>N/A</v>
      </c>
      <c r="V47" t="str">
        <f t="shared" si="10"/>
        <v>N/A</v>
      </c>
      <c r="W47" t="str">
        <f t="shared" si="10"/>
        <v>N/A</v>
      </c>
      <c r="X47" t="str">
        <f t="shared" si="10"/>
        <v>N/A</v>
      </c>
      <c r="Y47" t="str">
        <f t="shared" si="10"/>
        <v>N/A</v>
      </c>
      <c r="Z47" t="str">
        <f t="shared" si="10"/>
        <v>N/A</v>
      </c>
    </row>
    <row r="48" spans="1:26" x14ac:dyDescent="0.3">
      <c r="A48">
        <f t="shared" si="2"/>
        <v>41</v>
      </c>
      <c r="B48" s="6">
        <f t="shared" si="3"/>
        <v>45358</v>
      </c>
      <c r="C48">
        <f t="shared" si="6"/>
        <v>1</v>
      </c>
      <c r="D48">
        <f t="shared" ref="D48:M57" si="11">IF(D$6="N/A","N/A",IF(D$6=$B$3+1,$C48,IF(C47=1,1,IF(C47=2,2,0))))</f>
        <v>1</v>
      </c>
      <c r="E48">
        <f t="shared" si="11"/>
        <v>1</v>
      </c>
      <c r="F48">
        <f t="shared" si="11"/>
        <v>1</v>
      </c>
      <c r="G48">
        <f t="shared" si="11"/>
        <v>1</v>
      </c>
      <c r="H48">
        <f t="shared" si="11"/>
        <v>1</v>
      </c>
      <c r="I48">
        <f t="shared" si="11"/>
        <v>1</v>
      </c>
      <c r="J48">
        <f t="shared" si="11"/>
        <v>1</v>
      </c>
      <c r="K48">
        <f t="shared" si="11"/>
        <v>1</v>
      </c>
      <c r="L48">
        <f t="shared" si="11"/>
        <v>0</v>
      </c>
      <c r="M48">
        <f t="shared" si="11"/>
        <v>0</v>
      </c>
      <c r="N48">
        <f t="shared" ref="N48:Z57" si="12">IF(N$6="N/A","N/A",IF(N$6=$B$3+1,$C48,IF(M47=1,1,IF(M47=2,2,0))))</f>
        <v>2</v>
      </c>
      <c r="O48">
        <f t="shared" si="12"/>
        <v>1</v>
      </c>
      <c r="P48">
        <f t="shared" si="12"/>
        <v>1</v>
      </c>
      <c r="Q48">
        <f t="shared" si="12"/>
        <v>1</v>
      </c>
      <c r="R48">
        <f t="shared" si="12"/>
        <v>1</v>
      </c>
      <c r="S48" t="str">
        <f t="shared" si="12"/>
        <v>N/A</v>
      </c>
      <c r="T48" t="str">
        <f t="shared" si="12"/>
        <v>N/A</v>
      </c>
      <c r="U48" t="str">
        <f t="shared" si="12"/>
        <v>N/A</v>
      </c>
      <c r="V48" t="str">
        <f t="shared" si="12"/>
        <v>N/A</v>
      </c>
      <c r="W48" t="str">
        <f t="shared" si="12"/>
        <v>N/A</v>
      </c>
      <c r="X48" t="str">
        <f t="shared" si="12"/>
        <v>N/A</v>
      </c>
      <c r="Y48" t="str">
        <f t="shared" si="12"/>
        <v>N/A</v>
      </c>
      <c r="Z48" t="str">
        <f t="shared" si="12"/>
        <v>N/A</v>
      </c>
    </row>
    <row r="49" spans="1:26" x14ac:dyDescent="0.3">
      <c r="A49">
        <f t="shared" si="2"/>
        <v>42</v>
      </c>
      <c r="B49" s="6">
        <f t="shared" si="3"/>
        <v>45365</v>
      </c>
      <c r="C49">
        <f t="shared" si="6"/>
        <v>1</v>
      </c>
      <c r="D49">
        <f t="shared" si="11"/>
        <v>1</v>
      </c>
      <c r="E49">
        <f t="shared" si="11"/>
        <v>1</v>
      </c>
      <c r="F49">
        <f t="shared" si="11"/>
        <v>1</v>
      </c>
      <c r="G49">
        <f t="shared" si="11"/>
        <v>1</v>
      </c>
      <c r="H49">
        <f t="shared" si="11"/>
        <v>1</v>
      </c>
      <c r="I49">
        <f t="shared" si="11"/>
        <v>1</v>
      </c>
      <c r="J49">
        <f t="shared" si="11"/>
        <v>1</v>
      </c>
      <c r="K49">
        <f t="shared" si="11"/>
        <v>1</v>
      </c>
      <c r="L49">
        <f t="shared" si="11"/>
        <v>1</v>
      </c>
      <c r="M49">
        <f t="shared" si="11"/>
        <v>0</v>
      </c>
      <c r="N49">
        <f t="shared" si="12"/>
        <v>0</v>
      </c>
      <c r="O49">
        <f t="shared" si="12"/>
        <v>2</v>
      </c>
      <c r="P49">
        <f t="shared" si="12"/>
        <v>1</v>
      </c>
      <c r="Q49">
        <f t="shared" si="12"/>
        <v>1</v>
      </c>
      <c r="R49">
        <f t="shared" si="12"/>
        <v>1</v>
      </c>
      <c r="S49" t="str">
        <f t="shared" si="12"/>
        <v>N/A</v>
      </c>
      <c r="T49" t="str">
        <f t="shared" si="12"/>
        <v>N/A</v>
      </c>
      <c r="U49" t="str">
        <f t="shared" si="12"/>
        <v>N/A</v>
      </c>
      <c r="V49" t="str">
        <f t="shared" si="12"/>
        <v>N/A</v>
      </c>
      <c r="W49" t="str">
        <f t="shared" si="12"/>
        <v>N/A</v>
      </c>
      <c r="X49" t="str">
        <f t="shared" si="12"/>
        <v>N/A</v>
      </c>
      <c r="Y49" t="str">
        <f t="shared" si="12"/>
        <v>N/A</v>
      </c>
      <c r="Z49" t="str">
        <f t="shared" si="12"/>
        <v>N/A</v>
      </c>
    </row>
    <row r="50" spans="1:26" x14ac:dyDescent="0.3">
      <c r="A50">
        <f t="shared" si="2"/>
        <v>43</v>
      </c>
      <c r="B50" s="6">
        <f t="shared" si="3"/>
        <v>45372</v>
      </c>
      <c r="C50">
        <f t="shared" si="6"/>
        <v>1</v>
      </c>
      <c r="D50">
        <f t="shared" si="11"/>
        <v>1</v>
      </c>
      <c r="E50">
        <f t="shared" si="11"/>
        <v>1</v>
      </c>
      <c r="F50">
        <f t="shared" si="11"/>
        <v>1</v>
      </c>
      <c r="G50">
        <f t="shared" si="11"/>
        <v>1</v>
      </c>
      <c r="H50">
        <f t="shared" si="11"/>
        <v>1</v>
      </c>
      <c r="I50">
        <f t="shared" si="11"/>
        <v>1</v>
      </c>
      <c r="J50">
        <f t="shared" si="11"/>
        <v>1</v>
      </c>
      <c r="K50">
        <f t="shared" si="11"/>
        <v>1</v>
      </c>
      <c r="L50">
        <f t="shared" si="11"/>
        <v>1</v>
      </c>
      <c r="M50">
        <f t="shared" si="11"/>
        <v>1</v>
      </c>
      <c r="N50">
        <f t="shared" si="12"/>
        <v>0</v>
      </c>
      <c r="O50">
        <f t="shared" si="12"/>
        <v>0</v>
      </c>
      <c r="P50">
        <f t="shared" si="12"/>
        <v>2</v>
      </c>
      <c r="Q50">
        <f t="shared" si="12"/>
        <v>1</v>
      </c>
      <c r="R50">
        <f t="shared" si="12"/>
        <v>1</v>
      </c>
      <c r="S50" t="str">
        <f t="shared" si="12"/>
        <v>N/A</v>
      </c>
      <c r="T50" t="str">
        <f t="shared" si="12"/>
        <v>N/A</v>
      </c>
      <c r="U50" t="str">
        <f t="shared" si="12"/>
        <v>N/A</v>
      </c>
      <c r="V50" t="str">
        <f t="shared" si="12"/>
        <v>N/A</v>
      </c>
      <c r="W50" t="str">
        <f t="shared" si="12"/>
        <v>N/A</v>
      </c>
      <c r="X50" t="str">
        <f t="shared" si="12"/>
        <v>N/A</v>
      </c>
      <c r="Y50" t="str">
        <f t="shared" si="12"/>
        <v>N/A</v>
      </c>
      <c r="Z50" t="str">
        <f t="shared" si="12"/>
        <v>N/A</v>
      </c>
    </row>
    <row r="51" spans="1:26" x14ac:dyDescent="0.3">
      <c r="A51">
        <f t="shared" si="2"/>
        <v>44</v>
      </c>
      <c r="B51" s="6">
        <f t="shared" si="3"/>
        <v>45379</v>
      </c>
      <c r="C51">
        <f t="shared" si="6"/>
        <v>1</v>
      </c>
      <c r="D51">
        <f t="shared" si="11"/>
        <v>1</v>
      </c>
      <c r="E51">
        <f t="shared" si="11"/>
        <v>1</v>
      </c>
      <c r="F51">
        <f t="shared" si="11"/>
        <v>1</v>
      </c>
      <c r="G51">
        <f t="shared" si="11"/>
        <v>1</v>
      </c>
      <c r="H51">
        <f t="shared" si="11"/>
        <v>1</v>
      </c>
      <c r="I51">
        <f t="shared" si="11"/>
        <v>1</v>
      </c>
      <c r="J51">
        <f t="shared" si="11"/>
        <v>1</v>
      </c>
      <c r="K51">
        <f t="shared" si="11"/>
        <v>1</v>
      </c>
      <c r="L51">
        <f t="shared" si="11"/>
        <v>1</v>
      </c>
      <c r="M51">
        <f t="shared" si="11"/>
        <v>1</v>
      </c>
      <c r="N51">
        <f t="shared" si="12"/>
        <v>1</v>
      </c>
      <c r="O51">
        <f t="shared" si="12"/>
        <v>0</v>
      </c>
      <c r="P51">
        <f t="shared" si="12"/>
        <v>0</v>
      </c>
      <c r="Q51">
        <f t="shared" si="12"/>
        <v>1</v>
      </c>
      <c r="R51">
        <f t="shared" si="12"/>
        <v>1</v>
      </c>
      <c r="S51" t="str">
        <f t="shared" si="12"/>
        <v>N/A</v>
      </c>
      <c r="T51" t="str">
        <f t="shared" si="12"/>
        <v>N/A</v>
      </c>
      <c r="U51" t="str">
        <f t="shared" si="12"/>
        <v>N/A</v>
      </c>
      <c r="V51" t="str">
        <f t="shared" si="12"/>
        <v>N/A</v>
      </c>
      <c r="W51" t="str">
        <f t="shared" si="12"/>
        <v>N/A</v>
      </c>
      <c r="X51" t="str">
        <f t="shared" si="12"/>
        <v>N/A</v>
      </c>
      <c r="Y51" t="str">
        <f t="shared" si="12"/>
        <v>N/A</v>
      </c>
      <c r="Z51" t="str">
        <f t="shared" si="12"/>
        <v>N/A</v>
      </c>
    </row>
    <row r="52" spans="1:26" x14ac:dyDescent="0.3">
      <c r="A52">
        <f t="shared" si="2"/>
        <v>45</v>
      </c>
      <c r="B52" s="6">
        <f t="shared" si="3"/>
        <v>45386</v>
      </c>
      <c r="C52">
        <f t="shared" si="6"/>
        <v>1</v>
      </c>
      <c r="D52">
        <f t="shared" si="11"/>
        <v>1</v>
      </c>
      <c r="E52">
        <f t="shared" si="11"/>
        <v>1</v>
      </c>
      <c r="F52">
        <f t="shared" si="11"/>
        <v>1</v>
      </c>
      <c r="G52">
        <f t="shared" si="11"/>
        <v>1</v>
      </c>
      <c r="H52">
        <f t="shared" si="11"/>
        <v>1</v>
      </c>
      <c r="I52">
        <f t="shared" si="11"/>
        <v>1</v>
      </c>
      <c r="J52">
        <f t="shared" si="11"/>
        <v>1</v>
      </c>
      <c r="K52">
        <f t="shared" si="11"/>
        <v>1</v>
      </c>
      <c r="L52">
        <f t="shared" si="11"/>
        <v>1</v>
      </c>
      <c r="M52">
        <f t="shared" si="11"/>
        <v>1</v>
      </c>
      <c r="N52">
        <f t="shared" si="12"/>
        <v>1</v>
      </c>
      <c r="O52">
        <f t="shared" si="12"/>
        <v>1</v>
      </c>
      <c r="P52">
        <f t="shared" si="12"/>
        <v>0</v>
      </c>
      <c r="Q52">
        <f t="shared" si="12"/>
        <v>1</v>
      </c>
      <c r="R52">
        <f t="shared" si="12"/>
        <v>1</v>
      </c>
      <c r="S52" t="str">
        <f t="shared" si="12"/>
        <v>N/A</v>
      </c>
      <c r="T52" t="str">
        <f t="shared" si="12"/>
        <v>N/A</v>
      </c>
      <c r="U52" t="str">
        <f t="shared" si="12"/>
        <v>N/A</v>
      </c>
      <c r="V52" t="str">
        <f t="shared" si="12"/>
        <v>N/A</v>
      </c>
      <c r="W52" t="str">
        <f t="shared" si="12"/>
        <v>N/A</v>
      </c>
      <c r="X52" t="str">
        <f t="shared" si="12"/>
        <v>N/A</v>
      </c>
      <c r="Y52" t="str">
        <f t="shared" si="12"/>
        <v>N/A</v>
      </c>
      <c r="Z52" t="str">
        <f t="shared" si="12"/>
        <v>N/A</v>
      </c>
    </row>
    <row r="53" spans="1:26" x14ac:dyDescent="0.3">
      <c r="A53">
        <f t="shared" si="2"/>
        <v>46</v>
      </c>
      <c r="B53" s="6">
        <f t="shared" si="3"/>
        <v>45393</v>
      </c>
      <c r="C53">
        <f t="shared" si="6"/>
        <v>2</v>
      </c>
      <c r="D53">
        <f t="shared" si="11"/>
        <v>1</v>
      </c>
      <c r="E53">
        <f t="shared" si="11"/>
        <v>1</v>
      </c>
      <c r="F53">
        <f t="shared" si="11"/>
        <v>1</v>
      </c>
      <c r="G53">
        <f t="shared" si="11"/>
        <v>1</v>
      </c>
      <c r="H53">
        <f t="shared" si="11"/>
        <v>1</v>
      </c>
      <c r="I53">
        <f t="shared" si="11"/>
        <v>1</v>
      </c>
      <c r="J53">
        <f t="shared" si="11"/>
        <v>1</v>
      </c>
      <c r="K53">
        <f t="shared" si="11"/>
        <v>1</v>
      </c>
      <c r="L53">
        <f t="shared" si="11"/>
        <v>1</v>
      </c>
      <c r="M53">
        <f t="shared" si="11"/>
        <v>1</v>
      </c>
      <c r="N53">
        <f t="shared" si="12"/>
        <v>1</v>
      </c>
      <c r="O53">
        <f t="shared" si="12"/>
        <v>1</v>
      </c>
      <c r="P53">
        <f t="shared" si="12"/>
        <v>1</v>
      </c>
      <c r="Q53">
        <f t="shared" si="12"/>
        <v>2</v>
      </c>
      <c r="R53">
        <f t="shared" si="12"/>
        <v>1</v>
      </c>
      <c r="S53" t="str">
        <f t="shared" si="12"/>
        <v>N/A</v>
      </c>
      <c r="T53" t="str">
        <f t="shared" si="12"/>
        <v>N/A</v>
      </c>
      <c r="U53" t="str">
        <f t="shared" si="12"/>
        <v>N/A</v>
      </c>
      <c r="V53" t="str">
        <f t="shared" si="12"/>
        <v>N/A</v>
      </c>
      <c r="W53" t="str">
        <f t="shared" si="12"/>
        <v>N/A</v>
      </c>
      <c r="X53" t="str">
        <f t="shared" si="12"/>
        <v>N/A</v>
      </c>
      <c r="Y53" t="str">
        <f t="shared" si="12"/>
        <v>N/A</v>
      </c>
      <c r="Z53" t="str">
        <f t="shared" si="12"/>
        <v>N/A</v>
      </c>
    </row>
    <row r="54" spans="1:26" x14ac:dyDescent="0.3">
      <c r="A54">
        <f t="shared" si="2"/>
        <v>47</v>
      </c>
      <c r="B54" s="6">
        <f t="shared" si="3"/>
        <v>45400</v>
      </c>
      <c r="C54">
        <f t="shared" si="6"/>
        <v>0</v>
      </c>
      <c r="D54">
        <f t="shared" si="11"/>
        <v>2</v>
      </c>
      <c r="E54">
        <f t="shared" si="11"/>
        <v>1</v>
      </c>
      <c r="F54">
        <f t="shared" si="11"/>
        <v>1</v>
      </c>
      <c r="G54">
        <f t="shared" si="11"/>
        <v>1</v>
      </c>
      <c r="H54">
        <f t="shared" si="11"/>
        <v>1</v>
      </c>
      <c r="I54">
        <f t="shared" si="11"/>
        <v>1</v>
      </c>
      <c r="J54">
        <f t="shared" si="11"/>
        <v>1</v>
      </c>
      <c r="K54">
        <f t="shared" si="11"/>
        <v>1</v>
      </c>
      <c r="L54">
        <f t="shared" si="11"/>
        <v>1</v>
      </c>
      <c r="M54">
        <f t="shared" si="11"/>
        <v>1</v>
      </c>
      <c r="N54">
        <f t="shared" si="12"/>
        <v>1</v>
      </c>
      <c r="O54">
        <f t="shared" si="12"/>
        <v>1</v>
      </c>
      <c r="P54">
        <f t="shared" si="12"/>
        <v>1</v>
      </c>
      <c r="Q54">
        <f t="shared" si="12"/>
        <v>0</v>
      </c>
      <c r="R54">
        <f t="shared" si="12"/>
        <v>2</v>
      </c>
      <c r="S54" t="str">
        <f t="shared" si="12"/>
        <v>N/A</v>
      </c>
      <c r="T54" t="str">
        <f t="shared" si="12"/>
        <v>N/A</v>
      </c>
      <c r="U54" t="str">
        <f t="shared" si="12"/>
        <v>N/A</v>
      </c>
      <c r="V54" t="str">
        <f t="shared" si="12"/>
        <v>N/A</v>
      </c>
      <c r="W54" t="str">
        <f t="shared" si="12"/>
        <v>N/A</v>
      </c>
      <c r="X54" t="str">
        <f t="shared" si="12"/>
        <v>N/A</v>
      </c>
      <c r="Y54" t="str">
        <f t="shared" si="12"/>
        <v>N/A</v>
      </c>
      <c r="Z54" t="str">
        <f t="shared" si="12"/>
        <v>N/A</v>
      </c>
    </row>
    <row r="55" spans="1:26" x14ac:dyDescent="0.3">
      <c r="A55">
        <f t="shared" si="2"/>
        <v>48</v>
      </c>
      <c r="B55" s="6">
        <f t="shared" si="3"/>
        <v>45407</v>
      </c>
      <c r="C55">
        <f t="shared" si="6"/>
        <v>0</v>
      </c>
      <c r="D55">
        <f t="shared" si="11"/>
        <v>0</v>
      </c>
      <c r="E55">
        <f t="shared" si="11"/>
        <v>2</v>
      </c>
      <c r="F55">
        <f t="shared" si="11"/>
        <v>1</v>
      </c>
      <c r="G55">
        <f t="shared" si="11"/>
        <v>1</v>
      </c>
      <c r="H55">
        <f t="shared" si="11"/>
        <v>1</v>
      </c>
      <c r="I55">
        <f t="shared" si="11"/>
        <v>1</v>
      </c>
      <c r="J55">
        <f t="shared" si="11"/>
        <v>1</v>
      </c>
      <c r="K55">
        <f t="shared" si="11"/>
        <v>1</v>
      </c>
      <c r="L55">
        <f t="shared" si="11"/>
        <v>1</v>
      </c>
      <c r="M55">
        <f t="shared" si="11"/>
        <v>1</v>
      </c>
      <c r="N55">
        <f t="shared" si="12"/>
        <v>1</v>
      </c>
      <c r="O55">
        <f t="shared" si="12"/>
        <v>1</v>
      </c>
      <c r="P55">
        <f t="shared" si="12"/>
        <v>1</v>
      </c>
      <c r="Q55">
        <f t="shared" si="12"/>
        <v>0</v>
      </c>
      <c r="R55">
        <f t="shared" si="12"/>
        <v>0</v>
      </c>
      <c r="S55" t="str">
        <f t="shared" si="12"/>
        <v>N/A</v>
      </c>
      <c r="T55" t="str">
        <f t="shared" si="12"/>
        <v>N/A</v>
      </c>
      <c r="U55" t="str">
        <f t="shared" si="12"/>
        <v>N/A</v>
      </c>
      <c r="V55" t="str">
        <f t="shared" si="12"/>
        <v>N/A</v>
      </c>
      <c r="W55" t="str">
        <f t="shared" si="12"/>
        <v>N/A</v>
      </c>
      <c r="X55" t="str">
        <f t="shared" si="12"/>
        <v>N/A</v>
      </c>
      <c r="Y55" t="str">
        <f t="shared" si="12"/>
        <v>N/A</v>
      </c>
      <c r="Z55" t="str">
        <f t="shared" si="12"/>
        <v>N/A</v>
      </c>
    </row>
    <row r="56" spans="1:26" x14ac:dyDescent="0.3">
      <c r="A56">
        <f t="shared" si="2"/>
        <v>49</v>
      </c>
      <c r="B56" s="6">
        <f t="shared" si="3"/>
        <v>45414</v>
      </c>
      <c r="C56">
        <f t="shared" si="6"/>
        <v>1</v>
      </c>
      <c r="D56">
        <f t="shared" si="11"/>
        <v>0</v>
      </c>
      <c r="E56">
        <f t="shared" si="11"/>
        <v>0</v>
      </c>
      <c r="F56">
        <f t="shared" si="11"/>
        <v>2</v>
      </c>
      <c r="G56">
        <f t="shared" si="11"/>
        <v>1</v>
      </c>
      <c r="H56">
        <f t="shared" si="11"/>
        <v>1</v>
      </c>
      <c r="I56">
        <f t="shared" si="11"/>
        <v>1</v>
      </c>
      <c r="J56">
        <f t="shared" si="11"/>
        <v>1</v>
      </c>
      <c r="K56">
        <f t="shared" si="11"/>
        <v>1</v>
      </c>
      <c r="L56">
        <f t="shared" si="11"/>
        <v>1</v>
      </c>
      <c r="M56">
        <f t="shared" si="11"/>
        <v>1</v>
      </c>
      <c r="N56">
        <f t="shared" si="12"/>
        <v>1</v>
      </c>
      <c r="O56">
        <f t="shared" si="12"/>
        <v>1</v>
      </c>
      <c r="P56">
        <f t="shared" si="12"/>
        <v>1</v>
      </c>
      <c r="Q56">
        <f t="shared" si="12"/>
        <v>1</v>
      </c>
      <c r="R56">
        <f t="shared" si="12"/>
        <v>0</v>
      </c>
      <c r="S56" t="str">
        <f t="shared" si="12"/>
        <v>N/A</v>
      </c>
      <c r="T56" t="str">
        <f t="shared" si="12"/>
        <v>N/A</v>
      </c>
      <c r="U56" t="str">
        <f t="shared" si="12"/>
        <v>N/A</v>
      </c>
      <c r="V56" t="str">
        <f t="shared" si="12"/>
        <v>N/A</v>
      </c>
      <c r="W56" t="str">
        <f t="shared" si="12"/>
        <v>N/A</v>
      </c>
      <c r="X56" t="str">
        <f t="shared" si="12"/>
        <v>N/A</v>
      </c>
      <c r="Y56" t="str">
        <f t="shared" si="12"/>
        <v>N/A</v>
      </c>
      <c r="Z56" t="str">
        <f t="shared" si="12"/>
        <v>N/A</v>
      </c>
    </row>
    <row r="57" spans="1:26" x14ac:dyDescent="0.3">
      <c r="A57">
        <f t="shared" si="2"/>
        <v>50</v>
      </c>
      <c r="B57" s="6">
        <f t="shared" si="3"/>
        <v>45421</v>
      </c>
      <c r="C57">
        <f t="shared" si="6"/>
        <v>1</v>
      </c>
      <c r="D57">
        <f t="shared" si="11"/>
        <v>1</v>
      </c>
      <c r="E57">
        <f t="shared" si="11"/>
        <v>0</v>
      </c>
      <c r="F57">
        <f t="shared" si="11"/>
        <v>0</v>
      </c>
      <c r="G57">
        <f t="shared" si="11"/>
        <v>2</v>
      </c>
      <c r="H57">
        <f t="shared" si="11"/>
        <v>1</v>
      </c>
      <c r="I57">
        <f t="shared" si="11"/>
        <v>1</v>
      </c>
      <c r="J57">
        <f t="shared" si="11"/>
        <v>1</v>
      </c>
      <c r="K57">
        <f t="shared" si="11"/>
        <v>1</v>
      </c>
      <c r="L57">
        <f t="shared" si="11"/>
        <v>1</v>
      </c>
      <c r="M57">
        <f t="shared" si="11"/>
        <v>1</v>
      </c>
      <c r="N57">
        <f t="shared" si="12"/>
        <v>1</v>
      </c>
      <c r="O57">
        <f t="shared" si="12"/>
        <v>1</v>
      </c>
      <c r="P57">
        <f t="shared" si="12"/>
        <v>1</v>
      </c>
      <c r="Q57">
        <f t="shared" si="12"/>
        <v>1</v>
      </c>
      <c r="R57">
        <f t="shared" si="12"/>
        <v>1</v>
      </c>
      <c r="S57" t="str">
        <f t="shared" si="12"/>
        <v>N/A</v>
      </c>
      <c r="T57" t="str">
        <f t="shared" si="12"/>
        <v>N/A</v>
      </c>
      <c r="U57" t="str">
        <f t="shared" si="12"/>
        <v>N/A</v>
      </c>
      <c r="V57" t="str">
        <f t="shared" si="12"/>
        <v>N/A</v>
      </c>
      <c r="W57" t="str">
        <f t="shared" si="12"/>
        <v>N/A</v>
      </c>
      <c r="X57" t="str">
        <f t="shared" si="12"/>
        <v>N/A</v>
      </c>
      <c r="Y57" t="str">
        <f t="shared" si="12"/>
        <v>N/A</v>
      </c>
      <c r="Z57" t="str">
        <f t="shared" si="12"/>
        <v>N/A</v>
      </c>
    </row>
    <row r="58" spans="1:26" x14ac:dyDescent="0.3">
      <c r="A58">
        <f t="shared" si="2"/>
        <v>51</v>
      </c>
      <c r="B58" s="6">
        <f t="shared" si="3"/>
        <v>45428</v>
      </c>
      <c r="C58">
        <f t="shared" si="6"/>
        <v>1</v>
      </c>
      <c r="D58">
        <f t="shared" ref="D58:M67" si="13">IF(D$6="N/A","N/A",IF(D$6=$B$3+1,$C58,IF(C57=1,1,IF(C57=2,2,0))))</f>
        <v>1</v>
      </c>
      <c r="E58">
        <f t="shared" si="13"/>
        <v>1</v>
      </c>
      <c r="F58">
        <f t="shared" si="13"/>
        <v>0</v>
      </c>
      <c r="G58">
        <f t="shared" si="13"/>
        <v>0</v>
      </c>
      <c r="H58">
        <f t="shared" si="13"/>
        <v>2</v>
      </c>
      <c r="I58">
        <f t="shared" si="13"/>
        <v>1</v>
      </c>
      <c r="J58">
        <f t="shared" si="13"/>
        <v>1</v>
      </c>
      <c r="K58">
        <f t="shared" si="13"/>
        <v>1</v>
      </c>
      <c r="L58">
        <f t="shared" si="13"/>
        <v>1</v>
      </c>
      <c r="M58">
        <f t="shared" si="13"/>
        <v>1</v>
      </c>
      <c r="N58">
        <f t="shared" ref="N58:Z67" si="14">IF(N$6="N/A","N/A",IF(N$6=$B$3+1,$C58,IF(M57=1,1,IF(M57=2,2,0))))</f>
        <v>1</v>
      </c>
      <c r="O58">
        <f t="shared" si="14"/>
        <v>1</v>
      </c>
      <c r="P58">
        <f t="shared" si="14"/>
        <v>1</v>
      </c>
      <c r="Q58">
        <f t="shared" si="14"/>
        <v>1</v>
      </c>
      <c r="R58">
        <f t="shared" si="14"/>
        <v>1</v>
      </c>
      <c r="S58" t="str">
        <f t="shared" si="14"/>
        <v>N/A</v>
      </c>
      <c r="T58" t="str">
        <f t="shared" si="14"/>
        <v>N/A</v>
      </c>
      <c r="U58" t="str">
        <f t="shared" si="14"/>
        <v>N/A</v>
      </c>
      <c r="V58" t="str">
        <f t="shared" si="14"/>
        <v>N/A</v>
      </c>
      <c r="W58" t="str">
        <f t="shared" si="14"/>
        <v>N/A</v>
      </c>
      <c r="X58" t="str">
        <f t="shared" si="14"/>
        <v>N/A</v>
      </c>
      <c r="Y58" t="str">
        <f t="shared" si="14"/>
        <v>N/A</v>
      </c>
      <c r="Z58" t="str">
        <f t="shared" si="14"/>
        <v>N/A</v>
      </c>
    </row>
    <row r="59" spans="1:26" x14ac:dyDescent="0.3">
      <c r="A59">
        <f t="shared" si="2"/>
        <v>52</v>
      </c>
      <c r="B59" s="6">
        <f t="shared" si="3"/>
        <v>45435</v>
      </c>
      <c r="C59">
        <f t="shared" si="6"/>
        <v>1</v>
      </c>
      <c r="D59">
        <f t="shared" si="13"/>
        <v>1</v>
      </c>
      <c r="E59">
        <f t="shared" si="13"/>
        <v>1</v>
      </c>
      <c r="F59">
        <f t="shared" si="13"/>
        <v>1</v>
      </c>
      <c r="G59">
        <f t="shared" si="13"/>
        <v>0</v>
      </c>
      <c r="H59">
        <f t="shared" si="13"/>
        <v>0</v>
      </c>
      <c r="I59">
        <f t="shared" si="13"/>
        <v>2</v>
      </c>
      <c r="J59">
        <f t="shared" si="13"/>
        <v>1</v>
      </c>
      <c r="K59">
        <f t="shared" si="13"/>
        <v>1</v>
      </c>
      <c r="L59">
        <f t="shared" si="13"/>
        <v>1</v>
      </c>
      <c r="M59">
        <f t="shared" si="13"/>
        <v>1</v>
      </c>
      <c r="N59">
        <f t="shared" si="14"/>
        <v>1</v>
      </c>
      <c r="O59">
        <f t="shared" si="14"/>
        <v>1</v>
      </c>
      <c r="P59">
        <f t="shared" si="14"/>
        <v>1</v>
      </c>
      <c r="Q59">
        <f t="shared" si="14"/>
        <v>1</v>
      </c>
      <c r="R59">
        <f t="shared" si="14"/>
        <v>1</v>
      </c>
      <c r="S59" t="str">
        <f t="shared" si="14"/>
        <v>N/A</v>
      </c>
      <c r="T59" t="str">
        <f t="shared" si="14"/>
        <v>N/A</v>
      </c>
      <c r="U59" t="str">
        <f t="shared" si="14"/>
        <v>N/A</v>
      </c>
      <c r="V59" t="str">
        <f t="shared" si="14"/>
        <v>N/A</v>
      </c>
      <c r="W59" t="str">
        <f t="shared" si="14"/>
        <v>N/A</v>
      </c>
      <c r="X59" t="str">
        <f t="shared" si="14"/>
        <v>N/A</v>
      </c>
      <c r="Y59" t="str">
        <f t="shared" si="14"/>
        <v>N/A</v>
      </c>
      <c r="Z59" t="str">
        <f t="shared" si="14"/>
        <v>N/A</v>
      </c>
    </row>
    <row r="60" spans="1:26" x14ac:dyDescent="0.3">
      <c r="A60">
        <f t="shared" si="2"/>
        <v>53</v>
      </c>
      <c r="B60" s="6">
        <f>B59+7</f>
        <v>45442</v>
      </c>
      <c r="C60">
        <f t="shared" si="6"/>
        <v>1</v>
      </c>
      <c r="D60">
        <f t="shared" si="13"/>
        <v>1</v>
      </c>
      <c r="E60">
        <f t="shared" si="13"/>
        <v>1</v>
      </c>
      <c r="F60">
        <f t="shared" si="13"/>
        <v>1</v>
      </c>
      <c r="G60">
        <f t="shared" si="13"/>
        <v>1</v>
      </c>
      <c r="H60">
        <f t="shared" si="13"/>
        <v>0</v>
      </c>
      <c r="I60">
        <f t="shared" si="13"/>
        <v>0</v>
      </c>
      <c r="J60">
        <f t="shared" si="13"/>
        <v>2</v>
      </c>
      <c r="K60">
        <f t="shared" si="13"/>
        <v>1</v>
      </c>
      <c r="L60">
        <f t="shared" si="13"/>
        <v>1</v>
      </c>
      <c r="M60">
        <f t="shared" si="13"/>
        <v>1</v>
      </c>
      <c r="N60">
        <f t="shared" si="14"/>
        <v>1</v>
      </c>
      <c r="O60">
        <f t="shared" si="14"/>
        <v>1</v>
      </c>
      <c r="P60">
        <f t="shared" si="14"/>
        <v>1</v>
      </c>
      <c r="Q60">
        <f t="shared" si="14"/>
        <v>1</v>
      </c>
      <c r="R60">
        <f t="shared" si="14"/>
        <v>1</v>
      </c>
      <c r="S60" t="str">
        <f t="shared" si="14"/>
        <v>N/A</v>
      </c>
      <c r="T60" t="str">
        <f t="shared" si="14"/>
        <v>N/A</v>
      </c>
      <c r="U60" t="str">
        <f t="shared" si="14"/>
        <v>N/A</v>
      </c>
      <c r="V60" t="str">
        <f t="shared" si="14"/>
        <v>N/A</v>
      </c>
      <c r="W60" t="str">
        <f t="shared" si="14"/>
        <v>N/A</v>
      </c>
      <c r="X60" t="str">
        <f t="shared" si="14"/>
        <v>N/A</v>
      </c>
      <c r="Y60" t="str">
        <f t="shared" si="14"/>
        <v>N/A</v>
      </c>
      <c r="Z60" t="str">
        <f t="shared" si="14"/>
        <v>N/A</v>
      </c>
    </row>
    <row r="61" spans="1:26" x14ac:dyDescent="0.3">
      <c r="A61">
        <f t="shared" si="2"/>
        <v>54</v>
      </c>
      <c r="B61" s="6">
        <f t="shared" ref="B61:B124" si="15">B60+7</f>
        <v>45449</v>
      </c>
      <c r="C61">
        <f t="shared" si="6"/>
        <v>1</v>
      </c>
      <c r="D61">
        <f t="shared" si="13"/>
        <v>1</v>
      </c>
      <c r="E61">
        <f t="shared" si="13"/>
        <v>1</v>
      </c>
      <c r="F61">
        <f t="shared" si="13"/>
        <v>1</v>
      </c>
      <c r="G61">
        <f t="shared" si="13"/>
        <v>1</v>
      </c>
      <c r="H61">
        <f t="shared" si="13"/>
        <v>1</v>
      </c>
      <c r="I61">
        <f t="shared" si="13"/>
        <v>0</v>
      </c>
      <c r="J61">
        <f t="shared" si="13"/>
        <v>0</v>
      </c>
      <c r="K61">
        <f t="shared" si="13"/>
        <v>2</v>
      </c>
      <c r="L61">
        <f t="shared" si="13"/>
        <v>1</v>
      </c>
      <c r="M61">
        <f t="shared" si="13"/>
        <v>1</v>
      </c>
      <c r="N61">
        <f t="shared" si="14"/>
        <v>1</v>
      </c>
      <c r="O61">
        <f t="shared" si="14"/>
        <v>1</v>
      </c>
      <c r="P61">
        <f t="shared" si="14"/>
        <v>1</v>
      </c>
      <c r="Q61">
        <f t="shared" si="14"/>
        <v>1</v>
      </c>
      <c r="R61">
        <f t="shared" si="14"/>
        <v>1</v>
      </c>
      <c r="S61" t="str">
        <f t="shared" si="14"/>
        <v>N/A</v>
      </c>
      <c r="T61" t="str">
        <f t="shared" si="14"/>
        <v>N/A</v>
      </c>
      <c r="U61" t="str">
        <f t="shared" si="14"/>
        <v>N/A</v>
      </c>
      <c r="V61" t="str">
        <f t="shared" si="14"/>
        <v>N/A</v>
      </c>
      <c r="W61" t="str">
        <f t="shared" si="14"/>
        <v>N/A</v>
      </c>
      <c r="X61" t="str">
        <f t="shared" si="14"/>
        <v>N/A</v>
      </c>
      <c r="Y61" t="str">
        <f t="shared" si="14"/>
        <v>N/A</v>
      </c>
      <c r="Z61" t="str">
        <f t="shared" si="14"/>
        <v>N/A</v>
      </c>
    </row>
    <row r="62" spans="1:26" x14ac:dyDescent="0.3">
      <c r="A62">
        <f t="shared" si="2"/>
        <v>55</v>
      </c>
      <c r="B62" s="6">
        <f t="shared" si="15"/>
        <v>45456</v>
      </c>
      <c r="C62">
        <f t="shared" si="6"/>
        <v>1</v>
      </c>
      <c r="D62">
        <f t="shared" si="13"/>
        <v>1</v>
      </c>
      <c r="E62">
        <f t="shared" si="13"/>
        <v>1</v>
      </c>
      <c r="F62">
        <f t="shared" si="13"/>
        <v>1</v>
      </c>
      <c r="G62">
        <f t="shared" si="13"/>
        <v>1</v>
      </c>
      <c r="H62">
        <f t="shared" si="13"/>
        <v>1</v>
      </c>
      <c r="I62">
        <f t="shared" si="13"/>
        <v>1</v>
      </c>
      <c r="J62">
        <f t="shared" si="13"/>
        <v>0</v>
      </c>
      <c r="K62">
        <f t="shared" si="13"/>
        <v>0</v>
      </c>
      <c r="L62">
        <f t="shared" si="13"/>
        <v>2</v>
      </c>
      <c r="M62">
        <f t="shared" si="13"/>
        <v>1</v>
      </c>
      <c r="N62">
        <f t="shared" si="14"/>
        <v>1</v>
      </c>
      <c r="O62">
        <f t="shared" si="14"/>
        <v>1</v>
      </c>
      <c r="P62">
        <f t="shared" si="14"/>
        <v>1</v>
      </c>
      <c r="Q62">
        <f t="shared" si="14"/>
        <v>1</v>
      </c>
      <c r="R62">
        <f t="shared" si="14"/>
        <v>1</v>
      </c>
      <c r="S62" t="str">
        <f t="shared" si="14"/>
        <v>N/A</v>
      </c>
      <c r="T62" t="str">
        <f t="shared" si="14"/>
        <v>N/A</v>
      </c>
      <c r="U62" t="str">
        <f t="shared" si="14"/>
        <v>N/A</v>
      </c>
      <c r="V62" t="str">
        <f t="shared" si="14"/>
        <v>N/A</v>
      </c>
      <c r="W62" t="str">
        <f t="shared" si="14"/>
        <v>N/A</v>
      </c>
      <c r="X62" t="str">
        <f t="shared" si="14"/>
        <v>N/A</v>
      </c>
      <c r="Y62" t="str">
        <f t="shared" si="14"/>
        <v>N/A</v>
      </c>
      <c r="Z62" t="str">
        <f t="shared" si="14"/>
        <v>N/A</v>
      </c>
    </row>
    <row r="63" spans="1:26" x14ac:dyDescent="0.3">
      <c r="A63">
        <f t="shared" si="2"/>
        <v>56</v>
      </c>
      <c r="B63" s="6">
        <f t="shared" si="15"/>
        <v>45463</v>
      </c>
      <c r="C63">
        <f t="shared" si="6"/>
        <v>1</v>
      </c>
      <c r="D63">
        <f t="shared" si="13"/>
        <v>1</v>
      </c>
      <c r="E63">
        <f t="shared" si="13"/>
        <v>1</v>
      </c>
      <c r="F63">
        <f t="shared" si="13"/>
        <v>1</v>
      </c>
      <c r="G63">
        <f t="shared" si="13"/>
        <v>1</v>
      </c>
      <c r="H63">
        <f t="shared" si="13"/>
        <v>1</v>
      </c>
      <c r="I63">
        <f t="shared" si="13"/>
        <v>1</v>
      </c>
      <c r="J63">
        <f t="shared" si="13"/>
        <v>1</v>
      </c>
      <c r="K63">
        <f t="shared" si="13"/>
        <v>0</v>
      </c>
      <c r="L63">
        <f t="shared" si="13"/>
        <v>0</v>
      </c>
      <c r="M63">
        <f t="shared" si="13"/>
        <v>2</v>
      </c>
      <c r="N63">
        <f t="shared" si="14"/>
        <v>1</v>
      </c>
      <c r="O63">
        <f t="shared" si="14"/>
        <v>1</v>
      </c>
      <c r="P63">
        <f t="shared" si="14"/>
        <v>1</v>
      </c>
      <c r="Q63">
        <f t="shared" si="14"/>
        <v>1</v>
      </c>
      <c r="R63">
        <f t="shared" si="14"/>
        <v>1</v>
      </c>
      <c r="S63" t="str">
        <f t="shared" si="14"/>
        <v>N/A</v>
      </c>
      <c r="T63" t="str">
        <f t="shared" si="14"/>
        <v>N/A</v>
      </c>
      <c r="U63" t="str">
        <f t="shared" si="14"/>
        <v>N/A</v>
      </c>
      <c r="V63" t="str">
        <f t="shared" si="14"/>
        <v>N/A</v>
      </c>
      <c r="W63" t="str">
        <f t="shared" si="14"/>
        <v>N/A</v>
      </c>
      <c r="X63" t="str">
        <f t="shared" si="14"/>
        <v>N/A</v>
      </c>
      <c r="Y63" t="str">
        <f t="shared" si="14"/>
        <v>N/A</v>
      </c>
      <c r="Z63" t="str">
        <f t="shared" si="14"/>
        <v>N/A</v>
      </c>
    </row>
    <row r="64" spans="1:26" x14ac:dyDescent="0.3">
      <c r="A64">
        <f t="shared" si="2"/>
        <v>57</v>
      </c>
      <c r="B64" s="6">
        <f t="shared" si="15"/>
        <v>45470</v>
      </c>
      <c r="C64">
        <f t="shared" si="6"/>
        <v>1</v>
      </c>
      <c r="D64">
        <f t="shared" si="13"/>
        <v>1</v>
      </c>
      <c r="E64">
        <f t="shared" si="13"/>
        <v>1</v>
      </c>
      <c r="F64">
        <f t="shared" si="13"/>
        <v>1</v>
      </c>
      <c r="G64">
        <f t="shared" si="13"/>
        <v>1</v>
      </c>
      <c r="H64">
        <f t="shared" si="13"/>
        <v>1</v>
      </c>
      <c r="I64">
        <f t="shared" si="13"/>
        <v>1</v>
      </c>
      <c r="J64">
        <f t="shared" si="13"/>
        <v>1</v>
      </c>
      <c r="K64">
        <f t="shared" si="13"/>
        <v>1</v>
      </c>
      <c r="L64">
        <f t="shared" si="13"/>
        <v>0</v>
      </c>
      <c r="M64">
        <f t="shared" si="13"/>
        <v>0</v>
      </c>
      <c r="N64">
        <f t="shared" si="14"/>
        <v>2</v>
      </c>
      <c r="O64">
        <f t="shared" si="14"/>
        <v>1</v>
      </c>
      <c r="P64">
        <f t="shared" si="14"/>
        <v>1</v>
      </c>
      <c r="Q64">
        <f t="shared" si="14"/>
        <v>1</v>
      </c>
      <c r="R64">
        <f t="shared" si="14"/>
        <v>1</v>
      </c>
      <c r="S64" t="str">
        <f t="shared" si="14"/>
        <v>N/A</v>
      </c>
      <c r="T64" t="str">
        <f t="shared" si="14"/>
        <v>N/A</v>
      </c>
      <c r="U64" t="str">
        <f t="shared" si="14"/>
        <v>N/A</v>
      </c>
      <c r="V64" t="str">
        <f t="shared" si="14"/>
        <v>N/A</v>
      </c>
      <c r="W64" t="str">
        <f t="shared" si="14"/>
        <v>N/A</v>
      </c>
      <c r="X64" t="str">
        <f t="shared" si="14"/>
        <v>N/A</v>
      </c>
      <c r="Y64" t="str">
        <f t="shared" si="14"/>
        <v>N/A</v>
      </c>
      <c r="Z64" t="str">
        <f t="shared" si="14"/>
        <v>N/A</v>
      </c>
    </row>
    <row r="65" spans="1:26" x14ac:dyDescent="0.3">
      <c r="A65">
        <f t="shared" si="2"/>
        <v>58</v>
      </c>
      <c r="B65" s="6">
        <f t="shared" si="15"/>
        <v>45477</v>
      </c>
      <c r="C65">
        <f t="shared" si="6"/>
        <v>1</v>
      </c>
      <c r="D65">
        <f t="shared" si="13"/>
        <v>1</v>
      </c>
      <c r="E65">
        <f t="shared" si="13"/>
        <v>1</v>
      </c>
      <c r="F65">
        <f t="shared" si="13"/>
        <v>1</v>
      </c>
      <c r="G65">
        <f t="shared" si="13"/>
        <v>1</v>
      </c>
      <c r="H65">
        <f t="shared" si="13"/>
        <v>1</v>
      </c>
      <c r="I65">
        <f t="shared" si="13"/>
        <v>1</v>
      </c>
      <c r="J65">
        <f t="shared" si="13"/>
        <v>1</v>
      </c>
      <c r="K65">
        <f t="shared" si="13"/>
        <v>1</v>
      </c>
      <c r="L65">
        <f t="shared" si="13"/>
        <v>1</v>
      </c>
      <c r="M65">
        <f t="shared" si="13"/>
        <v>0</v>
      </c>
      <c r="N65">
        <f t="shared" si="14"/>
        <v>0</v>
      </c>
      <c r="O65">
        <f t="shared" si="14"/>
        <v>2</v>
      </c>
      <c r="P65">
        <f t="shared" si="14"/>
        <v>1</v>
      </c>
      <c r="Q65">
        <f t="shared" si="14"/>
        <v>1</v>
      </c>
      <c r="R65">
        <f t="shared" si="14"/>
        <v>1</v>
      </c>
      <c r="S65" t="str">
        <f t="shared" si="14"/>
        <v>N/A</v>
      </c>
      <c r="T65" t="str">
        <f t="shared" si="14"/>
        <v>N/A</v>
      </c>
      <c r="U65" t="str">
        <f t="shared" si="14"/>
        <v>N/A</v>
      </c>
      <c r="V65" t="str">
        <f t="shared" si="14"/>
        <v>N/A</v>
      </c>
      <c r="W65" t="str">
        <f t="shared" si="14"/>
        <v>N/A</v>
      </c>
      <c r="X65" t="str">
        <f t="shared" si="14"/>
        <v>N/A</v>
      </c>
      <c r="Y65" t="str">
        <f t="shared" si="14"/>
        <v>N/A</v>
      </c>
      <c r="Z65" t="str">
        <f t="shared" si="14"/>
        <v>N/A</v>
      </c>
    </row>
    <row r="66" spans="1:26" x14ac:dyDescent="0.3">
      <c r="A66">
        <f t="shared" si="2"/>
        <v>59</v>
      </c>
      <c r="B66" s="6">
        <f t="shared" si="15"/>
        <v>45484</v>
      </c>
      <c r="C66">
        <f t="shared" si="6"/>
        <v>1</v>
      </c>
      <c r="D66">
        <f t="shared" si="13"/>
        <v>1</v>
      </c>
      <c r="E66">
        <f t="shared" si="13"/>
        <v>1</v>
      </c>
      <c r="F66">
        <f t="shared" si="13"/>
        <v>1</v>
      </c>
      <c r="G66">
        <f t="shared" si="13"/>
        <v>1</v>
      </c>
      <c r="H66">
        <f t="shared" si="13"/>
        <v>1</v>
      </c>
      <c r="I66">
        <f t="shared" si="13"/>
        <v>1</v>
      </c>
      <c r="J66">
        <f t="shared" si="13"/>
        <v>1</v>
      </c>
      <c r="K66">
        <f t="shared" si="13"/>
        <v>1</v>
      </c>
      <c r="L66">
        <f t="shared" si="13"/>
        <v>1</v>
      </c>
      <c r="M66">
        <f t="shared" si="13"/>
        <v>1</v>
      </c>
      <c r="N66">
        <f t="shared" si="14"/>
        <v>0</v>
      </c>
      <c r="O66">
        <f t="shared" si="14"/>
        <v>0</v>
      </c>
      <c r="P66">
        <f t="shared" si="14"/>
        <v>2</v>
      </c>
      <c r="Q66">
        <f t="shared" si="14"/>
        <v>1</v>
      </c>
      <c r="R66">
        <f t="shared" si="14"/>
        <v>1</v>
      </c>
      <c r="S66" t="str">
        <f t="shared" si="14"/>
        <v>N/A</v>
      </c>
      <c r="T66" t="str">
        <f t="shared" si="14"/>
        <v>N/A</v>
      </c>
      <c r="U66" t="str">
        <f t="shared" si="14"/>
        <v>N/A</v>
      </c>
      <c r="V66" t="str">
        <f t="shared" si="14"/>
        <v>N/A</v>
      </c>
      <c r="W66" t="str">
        <f t="shared" si="14"/>
        <v>N/A</v>
      </c>
      <c r="X66" t="str">
        <f t="shared" si="14"/>
        <v>N/A</v>
      </c>
      <c r="Y66" t="str">
        <f t="shared" si="14"/>
        <v>N/A</v>
      </c>
      <c r="Z66" t="str">
        <f t="shared" si="14"/>
        <v>N/A</v>
      </c>
    </row>
    <row r="67" spans="1:26" x14ac:dyDescent="0.3">
      <c r="A67">
        <f t="shared" si="2"/>
        <v>60</v>
      </c>
      <c r="B67" s="6">
        <f t="shared" si="15"/>
        <v>45491</v>
      </c>
      <c r="C67">
        <f t="shared" si="6"/>
        <v>1</v>
      </c>
      <c r="D67">
        <f t="shared" si="13"/>
        <v>1</v>
      </c>
      <c r="E67">
        <f t="shared" si="13"/>
        <v>1</v>
      </c>
      <c r="F67">
        <f t="shared" si="13"/>
        <v>1</v>
      </c>
      <c r="G67">
        <f t="shared" si="13"/>
        <v>1</v>
      </c>
      <c r="H67">
        <f t="shared" si="13"/>
        <v>1</v>
      </c>
      <c r="I67">
        <f t="shared" si="13"/>
        <v>1</v>
      </c>
      <c r="J67">
        <f t="shared" si="13"/>
        <v>1</v>
      </c>
      <c r="K67">
        <f t="shared" si="13"/>
        <v>1</v>
      </c>
      <c r="L67">
        <f t="shared" si="13"/>
        <v>1</v>
      </c>
      <c r="M67">
        <f t="shared" si="13"/>
        <v>1</v>
      </c>
      <c r="N67">
        <f t="shared" si="14"/>
        <v>1</v>
      </c>
      <c r="O67">
        <f t="shared" si="14"/>
        <v>0</v>
      </c>
      <c r="P67">
        <f t="shared" si="14"/>
        <v>0</v>
      </c>
      <c r="Q67">
        <f t="shared" si="14"/>
        <v>1</v>
      </c>
      <c r="R67">
        <f t="shared" si="14"/>
        <v>1</v>
      </c>
      <c r="S67" t="str">
        <f t="shared" si="14"/>
        <v>N/A</v>
      </c>
      <c r="T67" t="str">
        <f t="shared" si="14"/>
        <v>N/A</v>
      </c>
      <c r="U67" t="str">
        <f t="shared" si="14"/>
        <v>N/A</v>
      </c>
      <c r="V67" t="str">
        <f t="shared" si="14"/>
        <v>N/A</v>
      </c>
      <c r="W67" t="str">
        <f t="shared" si="14"/>
        <v>N/A</v>
      </c>
      <c r="X67" t="str">
        <f t="shared" si="14"/>
        <v>N/A</v>
      </c>
      <c r="Y67" t="str">
        <f t="shared" si="14"/>
        <v>N/A</v>
      </c>
      <c r="Z67" t="str">
        <f t="shared" si="14"/>
        <v>N/A</v>
      </c>
    </row>
    <row r="68" spans="1:26" x14ac:dyDescent="0.3">
      <c r="A68">
        <f t="shared" si="2"/>
        <v>61</v>
      </c>
      <c r="B68" s="6">
        <f t="shared" si="15"/>
        <v>45498</v>
      </c>
      <c r="C68">
        <f t="shared" si="6"/>
        <v>1</v>
      </c>
      <c r="D68">
        <f t="shared" ref="D68:M77" si="16">IF(D$6="N/A","N/A",IF(D$6=$B$3+1,$C68,IF(C67=1,1,IF(C67=2,2,0))))</f>
        <v>1</v>
      </c>
      <c r="E68">
        <f t="shared" si="16"/>
        <v>1</v>
      </c>
      <c r="F68">
        <f t="shared" si="16"/>
        <v>1</v>
      </c>
      <c r="G68">
        <f t="shared" si="16"/>
        <v>1</v>
      </c>
      <c r="H68">
        <f t="shared" si="16"/>
        <v>1</v>
      </c>
      <c r="I68">
        <f t="shared" si="16"/>
        <v>1</v>
      </c>
      <c r="J68">
        <f t="shared" si="16"/>
        <v>1</v>
      </c>
      <c r="K68">
        <f t="shared" si="16"/>
        <v>1</v>
      </c>
      <c r="L68">
        <f t="shared" si="16"/>
        <v>1</v>
      </c>
      <c r="M68">
        <f t="shared" si="16"/>
        <v>1</v>
      </c>
      <c r="N68">
        <f t="shared" ref="N68:Z77" si="17">IF(N$6="N/A","N/A",IF(N$6=$B$3+1,$C68,IF(M67=1,1,IF(M67=2,2,0))))</f>
        <v>1</v>
      </c>
      <c r="O68">
        <f t="shared" si="17"/>
        <v>1</v>
      </c>
      <c r="P68">
        <f t="shared" si="17"/>
        <v>0</v>
      </c>
      <c r="Q68">
        <f t="shared" si="17"/>
        <v>1</v>
      </c>
      <c r="R68">
        <f t="shared" si="17"/>
        <v>1</v>
      </c>
      <c r="S68" t="str">
        <f t="shared" si="17"/>
        <v>N/A</v>
      </c>
      <c r="T68" t="str">
        <f t="shared" si="17"/>
        <v>N/A</v>
      </c>
      <c r="U68" t="str">
        <f t="shared" si="17"/>
        <v>N/A</v>
      </c>
      <c r="V68" t="str">
        <f t="shared" si="17"/>
        <v>N/A</v>
      </c>
      <c r="W68" t="str">
        <f t="shared" si="17"/>
        <v>N/A</v>
      </c>
      <c r="X68" t="str">
        <f t="shared" si="17"/>
        <v>N/A</v>
      </c>
      <c r="Y68" t="str">
        <f t="shared" si="17"/>
        <v>N/A</v>
      </c>
      <c r="Z68" t="str">
        <f t="shared" si="17"/>
        <v>N/A</v>
      </c>
    </row>
    <row r="69" spans="1:26" x14ac:dyDescent="0.3">
      <c r="A69">
        <f t="shared" si="2"/>
        <v>62</v>
      </c>
      <c r="B69" s="6">
        <f t="shared" si="15"/>
        <v>45505</v>
      </c>
      <c r="C69">
        <f t="shared" si="6"/>
        <v>2</v>
      </c>
      <c r="D69">
        <f t="shared" si="16"/>
        <v>1</v>
      </c>
      <c r="E69">
        <f t="shared" si="16"/>
        <v>1</v>
      </c>
      <c r="F69">
        <f t="shared" si="16"/>
        <v>1</v>
      </c>
      <c r="G69">
        <f t="shared" si="16"/>
        <v>1</v>
      </c>
      <c r="H69">
        <f t="shared" si="16"/>
        <v>1</v>
      </c>
      <c r="I69">
        <f t="shared" si="16"/>
        <v>1</v>
      </c>
      <c r="J69">
        <f t="shared" si="16"/>
        <v>1</v>
      </c>
      <c r="K69">
        <f t="shared" si="16"/>
        <v>1</v>
      </c>
      <c r="L69">
        <f t="shared" si="16"/>
        <v>1</v>
      </c>
      <c r="M69">
        <f t="shared" si="16"/>
        <v>1</v>
      </c>
      <c r="N69">
        <f t="shared" si="17"/>
        <v>1</v>
      </c>
      <c r="O69">
        <f t="shared" si="17"/>
        <v>1</v>
      </c>
      <c r="P69">
        <f t="shared" si="17"/>
        <v>1</v>
      </c>
      <c r="Q69">
        <f t="shared" si="17"/>
        <v>2</v>
      </c>
      <c r="R69">
        <f t="shared" si="17"/>
        <v>1</v>
      </c>
      <c r="S69" t="str">
        <f t="shared" si="17"/>
        <v>N/A</v>
      </c>
      <c r="T69" t="str">
        <f t="shared" si="17"/>
        <v>N/A</v>
      </c>
      <c r="U69" t="str">
        <f t="shared" si="17"/>
        <v>N/A</v>
      </c>
      <c r="V69" t="str">
        <f t="shared" si="17"/>
        <v>N/A</v>
      </c>
      <c r="W69" t="str">
        <f t="shared" si="17"/>
        <v>N/A</v>
      </c>
      <c r="X69" t="str">
        <f t="shared" si="17"/>
        <v>N/A</v>
      </c>
      <c r="Y69" t="str">
        <f t="shared" si="17"/>
        <v>N/A</v>
      </c>
      <c r="Z69" t="str">
        <f t="shared" si="17"/>
        <v>N/A</v>
      </c>
    </row>
    <row r="70" spans="1:26" x14ac:dyDescent="0.3">
      <c r="A70">
        <f t="shared" si="2"/>
        <v>63</v>
      </c>
      <c r="B70" s="6">
        <f t="shared" si="15"/>
        <v>45512</v>
      </c>
      <c r="C70">
        <f t="shared" si="6"/>
        <v>0</v>
      </c>
      <c r="D70">
        <f t="shared" si="16"/>
        <v>2</v>
      </c>
      <c r="E70">
        <f t="shared" si="16"/>
        <v>1</v>
      </c>
      <c r="F70">
        <f t="shared" si="16"/>
        <v>1</v>
      </c>
      <c r="G70">
        <f t="shared" si="16"/>
        <v>1</v>
      </c>
      <c r="H70">
        <f t="shared" si="16"/>
        <v>1</v>
      </c>
      <c r="I70">
        <f t="shared" si="16"/>
        <v>1</v>
      </c>
      <c r="J70">
        <f t="shared" si="16"/>
        <v>1</v>
      </c>
      <c r="K70">
        <f t="shared" si="16"/>
        <v>1</v>
      </c>
      <c r="L70">
        <f t="shared" si="16"/>
        <v>1</v>
      </c>
      <c r="M70">
        <f t="shared" si="16"/>
        <v>1</v>
      </c>
      <c r="N70">
        <f t="shared" si="17"/>
        <v>1</v>
      </c>
      <c r="O70">
        <f t="shared" si="17"/>
        <v>1</v>
      </c>
      <c r="P70">
        <f t="shared" si="17"/>
        <v>1</v>
      </c>
      <c r="Q70">
        <f t="shared" si="17"/>
        <v>0</v>
      </c>
      <c r="R70">
        <f t="shared" si="17"/>
        <v>2</v>
      </c>
      <c r="S70" t="str">
        <f t="shared" si="17"/>
        <v>N/A</v>
      </c>
      <c r="T70" t="str">
        <f t="shared" si="17"/>
        <v>N/A</v>
      </c>
      <c r="U70" t="str">
        <f t="shared" si="17"/>
        <v>N/A</v>
      </c>
      <c r="V70" t="str">
        <f t="shared" si="17"/>
        <v>N/A</v>
      </c>
      <c r="W70" t="str">
        <f t="shared" si="17"/>
        <v>N/A</v>
      </c>
      <c r="X70" t="str">
        <f t="shared" si="17"/>
        <v>N/A</v>
      </c>
      <c r="Y70" t="str">
        <f t="shared" si="17"/>
        <v>N/A</v>
      </c>
      <c r="Z70" t="str">
        <f t="shared" si="17"/>
        <v>N/A</v>
      </c>
    </row>
    <row r="71" spans="1:26" x14ac:dyDescent="0.3">
      <c r="A71">
        <f t="shared" si="2"/>
        <v>64</v>
      </c>
      <c r="B71" s="6">
        <f t="shared" si="15"/>
        <v>45519</v>
      </c>
      <c r="C71">
        <f t="shared" si="6"/>
        <v>0</v>
      </c>
      <c r="D71">
        <f t="shared" si="16"/>
        <v>0</v>
      </c>
      <c r="E71">
        <f t="shared" si="16"/>
        <v>2</v>
      </c>
      <c r="F71">
        <f t="shared" si="16"/>
        <v>1</v>
      </c>
      <c r="G71">
        <f t="shared" si="16"/>
        <v>1</v>
      </c>
      <c r="H71">
        <f t="shared" si="16"/>
        <v>1</v>
      </c>
      <c r="I71">
        <f t="shared" si="16"/>
        <v>1</v>
      </c>
      <c r="J71">
        <f t="shared" si="16"/>
        <v>1</v>
      </c>
      <c r="K71">
        <f t="shared" si="16"/>
        <v>1</v>
      </c>
      <c r="L71">
        <f t="shared" si="16"/>
        <v>1</v>
      </c>
      <c r="M71">
        <f t="shared" si="16"/>
        <v>1</v>
      </c>
      <c r="N71">
        <f t="shared" si="17"/>
        <v>1</v>
      </c>
      <c r="O71">
        <f t="shared" si="17"/>
        <v>1</v>
      </c>
      <c r="P71">
        <f t="shared" si="17"/>
        <v>1</v>
      </c>
      <c r="Q71">
        <f t="shared" si="17"/>
        <v>0</v>
      </c>
      <c r="R71">
        <f t="shared" si="17"/>
        <v>0</v>
      </c>
      <c r="S71" t="str">
        <f t="shared" si="17"/>
        <v>N/A</v>
      </c>
      <c r="T71" t="str">
        <f t="shared" si="17"/>
        <v>N/A</v>
      </c>
      <c r="U71" t="str">
        <f t="shared" si="17"/>
        <v>N/A</v>
      </c>
      <c r="V71" t="str">
        <f t="shared" si="17"/>
        <v>N/A</v>
      </c>
      <c r="W71" t="str">
        <f t="shared" si="17"/>
        <v>N/A</v>
      </c>
      <c r="X71" t="str">
        <f t="shared" si="17"/>
        <v>N/A</v>
      </c>
      <c r="Y71" t="str">
        <f t="shared" si="17"/>
        <v>N/A</v>
      </c>
      <c r="Z71" t="str">
        <f t="shared" si="17"/>
        <v>N/A</v>
      </c>
    </row>
    <row r="72" spans="1:26" x14ac:dyDescent="0.3">
      <c r="A72">
        <f t="shared" si="2"/>
        <v>65</v>
      </c>
      <c r="B72" s="6">
        <f t="shared" si="15"/>
        <v>45526</v>
      </c>
      <c r="C72">
        <f t="shared" si="6"/>
        <v>1</v>
      </c>
      <c r="D72">
        <f t="shared" si="16"/>
        <v>0</v>
      </c>
      <c r="E72">
        <f t="shared" si="16"/>
        <v>0</v>
      </c>
      <c r="F72">
        <f t="shared" si="16"/>
        <v>2</v>
      </c>
      <c r="G72">
        <f t="shared" si="16"/>
        <v>1</v>
      </c>
      <c r="H72">
        <f t="shared" si="16"/>
        <v>1</v>
      </c>
      <c r="I72">
        <f t="shared" si="16"/>
        <v>1</v>
      </c>
      <c r="J72">
        <f t="shared" si="16"/>
        <v>1</v>
      </c>
      <c r="K72">
        <f t="shared" si="16"/>
        <v>1</v>
      </c>
      <c r="L72">
        <f t="shared" si="16"/>
        <v>1</v>
      </c>
      <c r="M72">
        <f t="shared" si="16"/>
        <v>1</v>
      </c>
      <c r="N72">
        <f t="shared" si="17"/>
        <v>1</v>
      </c>
      <c r="O72">
        <f t="shared" si="17"/>
        <v>1</v>
      </c>
      <c r="P72">
        <f t="shared" si="17"/>
        <v>1</v>
      </c>
      <c r="Q72">
        <f t="shared" si="17"/>
        <v>1</v>
      </c>
      <c r="R72">
        <f t="shared" si="17"/>
        <v>0</v>
      </c>
      <c r="S72" t="str">
        <f t="shared" si="17"/>
        <v>N/A</v>
      </c>
      <c r="T72" t="str">
        <f t="shared" si="17"/>
        <v>N/A</v>
      </c>
      <c r="U72" t="str">
        <f t="shared" si="17"/>
        <v>N/A</v>
      </c>
      <c r="V72" t="str">
        <f t="shared" si="17"/>
        <v>N/A</v>
      </c>
      <c r="W72" t="str">
        <f t="shared" si="17"/>
        <v>N/A</v>
      </c>
      <c r="X72" t="str">
        <f t="shared" si="17"/>
        <v>N/A</v>
      </c>
      <c r="Y72" t="str">
        <f t="shared" si="17"/>
        <v>N/A</v>
      </c>
      <c r="Z72" t="str">
        <f t="shared" si="17"/>
        <v>N/A</v>
      </c>
    </row>
    <row r="73" spans="1:26" x14ac:dyDescent="0.3">
      <c r="A73">
        <f t="shared" si="2"/>
        <v>66</v>
      </c>
      <c r="B73" s="6">
        <f t="shared" si="15"/>
        <v>45533</v>
      </c>
      <c r="C73">
        <f t="shared" ref="C73:C136" si="18">IF(AND($B$3=10,COUNTIF(C64:C72,1)=9),2,IF(AND($B$3=10,OR(COUNTIF(C64:C72,1)=8,COUNTIF(C64:C72,1)=7),COUNTIF(C64:C72,"Build")=1,COUNTIF(C64:C72,"Build")=2),0,IF(COUNTIF(C71:C72,2)=1,0,IF(AND($B$3=11,COUNTIF(C63:C72,1)=10),2,IF(AND($B$3=11,OR(COUNTIF(C63:C72,1)=9,COUNTIF(C63:C72,1)=8),COUNTIF(C63:C72,"Build")=1,COUNTIF(C63:C72,"Build")=2),0,IF(COUNTIF(C71:C72,2)=1,0,IF(AND($B$3=12,COUNTIF(C62:C72,1)=11),2,IF(AND($B$3=12,OR(COUNTIF(C62:C72,1)=10,COUNTIF(C62:C72,1)=9),COUNTIF(C62:C72,"Build")=1,COUNTIF(C62:C72,"Build")=2),0,IF(COUNTIF(C71:C72,2)=1,0,IF(AND($B$3=13,COUNTIF(C61:C72,1)=12),2,IF(AND($B$3=13,OR(COUNTIF(C61:C72,1)=11,COUNTIF(C61:C72,1)=10),COUNTIF(C61:C72,"Build")=1,COUNTIF(C61:C72,"Build")=2),0,IF(COUNTIF(C71:C72,2)=1,0,IF(AND($B$3=14,COUNTIF(C60:C72,1)=13),2,IF(AND($B$3=14,OR(COUNTIF(C60:C72,1)=12,COUNTIF(C60:C72,1)=11),COUNTIF(C60:C72,"Build")=1,COUNTIF(C60:C72,"Build")=2),0,IF(COUNTIF(C71:C72,2)=1,0,IF(AND($B$3=15,COUNTIF(C59:C72,1)=14),2,IF(AND($B$3=15,OR(COUNTIF(C59:C72,1)=13,COUNTIF(C59:C72,1)=12),COUNTIF(C59:C72,"Build")=1,COUNTIF(C59:C72,"Build")=2),0,IF(COUNTIF(C71:C72,2)=1,0,IF(AND($B$3=16,COUNTIF(C58:C72,1)=15),2,IF(AND($B$3=16,OR(COUNTIF(C58:C72,1)=14,COUNTIF(C58:C72,1)=13),COUNTIF(C58:C72,"Build")=1,COUNTIF(C58:C72,"Build")=2),0,IF(COUNTIF(C71:C72,2)=1,0,IF(AND($B$3=17,COUNTIF(C57:C72,1)=16),2,IF(AND($B$3=17,OR(COUNTIF(C57:C72,1)=15,COUNTIF(C57:C72,1)=14),COUNTIF(C57:C72,"Build")=1,COUNTIF(C57:C72,"Build")=2),0,IF(COUNTIF(C71:C72,2)=1,0,IF(AND($B$3=18,COUNTIF(C56:C72,1)=17),2,IF(AND($B$3=18,OR(COUNTIF(C56:C72,1)=16,COUNTIF(C56:C72,1)=15),COUNTIF(C56:C72,"Build")=1,COUNTIF(C56:C72,"Build")=2),0,IF(COUNTIF(C71:C72,2)=1,0,IF(AND($B$3=19,COUNTIF(C55:C72,1)=18),2,IF(AND($B$3=19,OR(COUNTIF(C55:C72,1)=17,COUNTIF(C55:C72,1)=16),COUNTIF(C55:C72,"Build")=1,COUNTIF(C55:C72,"Build")=2),0,IF(COUNTIF(C71:C72,2)=1,0,IF(AND($B$3=20,COUNTIF(C54:C72,1)=19),2,IF(AND($B$3=20,OR(COUNTIF(C54:C72,1)=18,COUNTIF(C54:C72,1)=17),COUNTIF(C54:C72,"Build")=1,COUNTIF(C54:C72,"Build")=2),0,IF(COUNTIF(C71:C72,2)=1,0,1)))))))))))))))))))))))))))))))))</f>
        <v>1</v>
      </c>
      <c r="D73">
        <f t="shared" si="16"/>
        <v>1</v>
      </c>
      <c r="E73">
        <f t="shared" si="16"/>
        <v>0</v>
      </c>
      <c r="F73">
        <f t="shared" si="16"/>
        <v>0</v>
      </c>
      <c r="G73">
        <f t="shared" si="16"/>
        <v>2</v>
      </c>
      <c r="H73">
        <f t="shared" si="16"/>
        <v>1</v>
      </c>
      <c r="I73">
        <f t="shared" si="16"/>
        <v>1</v>
      </c>
      <c r="J73">
        <f t="shared" si="16"/>
        <v>1</v>
      </c>
      <c r="K73">
        <f t="shared" si="16"/>
        <v>1</v>
      </c>
      <c r="L73">
        <f t="shared" si="16"/>
        <v>1</v>
      </c>
      <c r="M73">
        <f t="shared" si="16"/>
        <v>1</v>
      </c>
      <c r="N73">
        <f t="shared" si="17"/>
        <v>1</v>
      </c>
      <c r="O73">
        <f t="shared" si="17"/>
        <v>1</v>
      </c>
      <c r="P73">
        <f t="shared" si="17"/>
        <v>1</v>
      </c>
      <c r="Q73">
        <f t="shared" si="17"/>
        <v>1</v>
      </c>
      <c r="R73">
        <f t="shared" si="17"/>
        <v>1</v>
      </c>
      <c r="S73" t="str">
        <f t="shared" si="17"/>
        <v>N/A</v>
      </c>
      <c r="T73" t="str">
        <f t="shared" si="17"/>
        <v>N/A</v>
      </c>
      <c r="U73" t="str">
        <f t="shared" si="17"/>
        <v>N/A</v>
      </c>
      <c r="V73" t="str">
        <f t="shared" si="17"/>
        <v>N/A</v>
      </c>
      <c r="W73" t="str">
        <f t="shared" si="17"/>
        <v>N/A</v>
      </c>
      <c r="X73" t="str">
        <f t="shared" si="17"/>
        <v>N/A</v>
      </c>
      <c r="Y73" t="str">
        <f t="shared" si="17"/>
        <v>N/A</v>
      </c>
      <c r="Z73" t="str">
        <f t="shared" si="17"/>
        <v>N/A</v>
      </c>
    </row>
    <row r="74" spans="1:26" x14ac:dyDescent="0.3">
      <c r="A74">
        <f t="shared" ref="A74:A111" si="19">A73+1</f>
        <v>67</v>
      </c>
      <c r="B74" s="6">
        <f t="shared" si="15"/>
        <v>45540</v>
      </c>
      <c r="C74">
        <f t="shared" si="18"/>
        <v>1</v>
      </c>
      <c r="D74">
        <f t="shared" si="16"/>
        <v>1</v>
      </c>
      <c r="E74">
        <f t="shared" si="16"/>
        <v>1</v>
      </c>
      <c r="F74">
        <f t="shared" si="16"/>
        <v>0</v>
      </c>
      <c r="G74">
        <f t="shared" si="16"/>
        <v>0</v>
      </c>
      <c r="H74">
        <f t="shared" si="16"/>
        <v>2</v>
      </c>
      <c r="I74">
        <f t="shared" si="16"/>
        <v>1</v>
      </c>
      <c r="J74">
        <f t="shared" si="16"/>
        <v>1</v>
      </c>
      <c r="K74">
        <f t="shared" si="16"/>
        <v>1</v>
      </c>
      <c r="L74">
        <f t="shared" si="16"/>
        <v>1</v>
      </c>
      <c r="M74">
        <f t="shared" si="16"/>
        <v>1</v>
      </c>
      <c r="N74">
        <f t="shared" si="17"/>
        <v>1</v>
      </c>
      <c r="O74">
        <f t="shared" si="17"/>
        <v>1</v>
      </c>
      <c r="P74">
        <f t="shared" si="17"/>
        <v>1</v>
      </c>
      <c r="Q74">
        <f t="shared" si="17"/>
        <v>1</v>
      </c>
      <c r="R74">
        <f t="shared" si="17"/>
        <v>1</v>
      </c>
      <c r="S74" t="str">
        <f t="shared" si="17"/>
        <v>N/A</v>
      </c>
      <c r="T74" t="str">
        <f t="shared" si="17"/>
        <v>N/A</v>
      </c>
      <c r="U74" t="str">
        <f t="shared" si="17"/>
        <v>N/A</v>
      </c>
      <c r="V74" t="str">
        <f t="shared" si="17"/>
        <v>N/A</v>
      </c>
      <c r="W74" t="str">
        <f t="shared" si="17"/>
        <v>N/A</v>
      </c>
      <c r="X74" t="str">
        <f t="shared" si="17"/>
        <v>N/A</v>
      </c>
      <c r="Y74" t="str">
        <f t="shared" si="17"/>
        <v>N/A</v>
      </c>
      <c r="Z74" t="str">
        <f t="shared" si="17"/>
        <v>N/A</v>
      </c>
    </row>
    <row r="75" spans="1:26" x14ac:dyDescent="0.3">
      <c r="A75">
        <f t="shared" si="19"/>
        <v>68</v>
      </c>
      <c r="B75" s="6">
        <f t="shared" si="15"/>
        <v>45547</v>
      </c>
      <c r="C75">
        <f t="shared" si="18"/>
        <v>1</v>
      </c>
      <c r="D75">
        <f t="shared" si="16"/>
        <v>1</v>
      </c>
      <c r="E75">
        <f t="shared" si="16"/>
        <v>1</v>
      </c>
      <c r="F75">
        <f t="shared" si="16"/>
        <v>1</v>
      </c>
      <c r="G75">
        <f t="shared" si="16"/>
        <v>0</v>
      </c>
      <c r="H75">
        <f t="shared" si="16"/>
        <v>0</v>
      </c>
      <c r="I75">
        <f t="shared" si="16"/>
        <v>2</v>
      </c>
      <c r="J75">
        <f t="shared" si="16"/>
        <v>1</v>
      </c>
      <c r="K75">
        <f t="shared" si="16"/>
        <v>1</v>
      </c>
      <c r="L75">
        <f t="shared" si="16"/>
        <v>1</v>
      </c>
      <c r="M75">
        <f t="shared" si="16"/>
        <v>1</v>
      </c>
      <c r="N75">
        <f t="shared" si="17"/>
        <v>1</v>
      </c>
      <c r="O75">
        <f t="shared" si="17"/>
        <v>1</v>
      </c>
      <c r="P75">
        <f t="shared" si="17"/>
        <v>1</v>
      </c>
      <c r="Q75">
        <f t="shared" si="17"/>
        <v>1</v>
      </c>
      <c r="R75">
        <f t="shared" si="17"/>
        <v>1</v>
      </c>
      <c r="S75" t="str">
        <f t="shared" si="17"/>
        <v>N/A</v>
      </c>
      <c r="T75" t="str">
        <f t="shared" si="17"/>
        <v>N/A</v>
      </c>
      <c r="U75" t="str">
        <f t="shared" si="17"/>
        <v>N/A</v>
      </c>
      <c r="V75" t="str">
        <f t="shared" si="17"/>
        <v>N/A</v>
      </c>
      <c r="W75" t="str">
        <f t="shared" si="17"/>
        <v>N/A</v>
      </c>
      <c r="X75" t="str">
        <f t="shared" si="17"/>
        <v>N/A</v>
      </c>
      <c r="Y75" t="str">
        <f t="shared" si="17"/>
        <v>N/A</v>
      </c>
      <c r="Z75" t="str">
        <f t="shared" si="17"/>
        <v>N/A</v>
      </c>
    </row>
    <row r="76" spans="1:26" x14ac:dyDescent="0.3">
      <c r="A76">
        <f t="shared" si="19"/>
        <v>69</v>
      </c>
      <c r="B76" s="6">
        <f t="shared" si="15"/>
        <v>45554</v>
      </c>
      <c r="C76">
        <f t="shared" si="18"/>
        <v>1</v>
      </c>
      <c r="D76">
        <f t="shared" si="16"/>
        <v>1</v>
      </c>
      <c r="E76">
        <f t="shared" si="16"/>
        <v>1</v>
      </c>
      <c r="F76">
        <f t="shared" si="16"/>
        <v>1</v>
      </c>
      <c r="G76">
        <f t="shared" si="16"/>
        <v>1</v>
      </c>
      <c r="H76">
        <f t="shared" si="16"/>
        <v>0</v>
      </c>
      <c r="I76">
        <f t="shared" si="16"/>
        <v>0</v>
      </c>
      <c r="J76">
        <f t="shared" si="16"/>
        <v>2</v>
      </c>
      <c r="K76">
        <f t="shared" si="16"/>
        <v>1</v>
      </c>
      <c r="L76">
        <f t="shared" si="16"/>
        <v>1</v>
      </c>
      <c r="M76">
        <f t="shared" si="16"/>
        <v>1</v>
      </c>
      <c r="N76">
        <f t="shared" si="17"/>
        <v>1</v>
      </c>
      <c r="O76">
        <f t="shared" si="17"/>
        <v>1</v>
      </c>
      <c r="P76">
        <f t="shared" si="17"/>
        <v>1</v>
      </c>
      <c r="Q76">
        <f t="shared" si="17"/>
        <v>1</v>
      </c>
      <c r="R76">
        <f t="shared" si="17"/>
        <v>1</v>
      </c>
      <c r="S76" t="str">
        <f t="shared" si="17"/>
        <v>N/A</v>
      </c>
      <c r="T76" t="str">
        <f t="shared" si="17"/>
        <v>N/A</v>
      </c>
      <c r="U76" t="str">
        <f t="shared" si="17"/>
        <v>N/A</v>
      </c>
      <c r="V76" t="str">
        <f t="shared" si="17"/>
        <v>N/A</v>
      </c>
      <c r="W76" t="str">
        <f t="shared" si="17"/>
        <v>N/A</v>
      </c>
      <c r="X76" t="str">
        <f t="shared" si="17"/>
        <v>N/A</v>
      </c>
      <c r="Y76" t="str">
        <f t="shared" si="17"/>
        <v>N/A</v>
      </c>
      <c r="Z76" t="str">
        <f t="shared" si="17"/>
        <v>N/A</v>
      </c>
    </row>
    <row r="77" spans="1:26" x14ac:dyDescent="0.3">
      <c r="A77">
        <f t="shared" si="19"/>
        <v>70</v>
      </c>
      <c r="B77" s="6">
        <f t="shared" si="15"/>
        <v>45561</v>
      </c>
      <c r="C77">
        <f t="shared" si="18"/>
        <v>1</v>
      </c>
      <c r="D77">
        <f t="shared" si="16"/>
        <v>1</v>
      </c>
      <c r="E77">
        <f t="shared" si="16"/>
        <v>1</v>
      </c>
      <c r="F77">
        <f t="shared" si="16"/>
        <v>1</v>
      </c>
      <c r="G77">
        <f t="shared" si="16"/>
        <v>1</v>
      </c>
      <c r="H77">
        <f t="shared" si="16"/>
        <v>1</v>
      </c>
      <c r="I77">
        <f t="shared" si="16"/>
        <v>0</v>
      </c>
      <c r="J77">
        <f t="shared" si="16"/>
        <v>0</v>
      </c>
      <c r="K77">
        <f t="shared" si="16"/>
        <v>2</v>
      </c>
      <c r="L77">
        <f t="shared" si="16"/>
        <v>1</v>
      </c>
      <c r="M77">
        <f t="shared" si="16"/>
        <v>1</v>
      </c>
      <c r="N77">
        <f t="shared" si="17"/>
        <v>1</v>
      </c>
      <c r="O77">
        <f t="shared" si="17"/>
        <v>1</v>
      </c>
      <c r="P77">
        <f t="shared" si="17"/>
        <v>1</v>
      </c>
      <c r="Q77">
        <f t="shared" si="17"/>
        <v>1</v>
      </c>
      <c r="R77">
        <f t="shared" si="17"/>
        <v>1</v>
      </c>
      <c r="S77" t="str">
        <f t="shared" si="17"/>
        <v>N/A</v>
      </c>
      <c r="T77" t="str">
        <f t="shared" si="17"/>
        <v>N/A</v>
      </c>
      <c r="U77" t="str">
        <f t="shared" si="17"/>
        <v>N/A</v>
      </c>
      <c r="V77" t="str">
        <f t="shared" si="17"/>
        <v>N/A</v>
      </c>
      <c r="W77" t="str">
        <f t="shared" si="17"/>
        <v>N/A</v>
      </c>
      <c r="X77" t="str">
        <f t="shared" si="17"/>
        <v>N/A</v>
      </c>
      <c r="Y77" t="str">
        <f t="shared" si="17"/>
        <v>N/A</v>
      </c>
      <c r="Z77" t="str">
        <f t="shared" si="17"/>
        <v>N/A</v>
      </c>
    </row>
    <row r="78" spans="1:26" x14ac:dyDescent="0.3">
      <c r="A78">
        <f t="shared" si="19"/>
        <v>71</v>
      </c>
      <c r="B78" s="6">
        <f t="shared" si="15"/>
        <v>45568</v>
      </c>
      <c r="C78">
        <f t="shared" si="18"/>
        <v>1</v>
      </c>
      <c r="D78">
        <f t="shared" ref="D78:M87" si="20">IF(D$6="N/A","N/A",IF(D$6=$B$3+1,$C78,IF(C77=1,1,IF(C77=2,2,0))))</f>
        <v>1</v>
      </c>
      <c r="E78">
        <f t="shared" si="20"/>
        <v>1</v>
      </c>
      <c r="F78">
        <f t="shared" si="20"/>
        <v>1</v>
      </c>
      <c r="G78">
        <f t="shared" si="20"/>
        <v>1</v>
      </c>
      <c r="H78">
        <f t="shared" si="20"/>
        <v>1</v>
      </c>
      <c r="I78">
        <f t="shared" si="20"/>
        <v>1</v>
      </c>
      <c r="J78">
        <f t="shared" si="20"/>
        <v>0</v>
      </c>
      <c r="K78">
        <f t="shared" si="20"/>
        <v>0</v>
      </c>
      <c r="L78">
        <f t="shared" si="20"/>
        <v>2</v>
      </c>
      <c r="M78">
        <f t="shared" si="20"/>
        <v>1</v>
      </c>
      <c r="N78">
        <f t="shared" ref="N78:Z87" si="21">IF(N$6="N/A","N/A",IF(N$6=$B$3+1,$C78,IF(M77=1,1,IF(M77=2,2,0))))</f>
        <v>1</v>
      </c>
      <c r="O78">
        <f t="shared" si="21"/>
        <v>1</v>
      </c>
      <c r="P78">
        <f t="shared" si="21"/>
        <v>1</v>
      </c>
      <c r="Q78">
        <f t="shared" si="21"/>
        <v>1</v>
      </c>
      <c r="R78">
        <f t="shared" si="21"/>
        <v>1</v>
      </c>
      <c r="S78" t="str">
        <f t="shared" si="21"/>
        <v>N/A</v>
      </c>
      <c r="T78" t="str">
        <f t="shared" si="21"/>
        <v>N/A</v>
      </c>
      <c r="U78" t="str">
        <f t="shared" si="21"/>
        <v>N/A</v>
      </c>
      <c r="V78" t="str">
        <f t="shared" si="21"/>
        <v>N/A</v>
      </c>
      <c r="W78" t="str">
        <f t="shared" si="21"/>
        <v>N/A</v>
      </c>
      <c r="X78" t="str">
        <f t="shared" si="21"/>
        <v>N/A</v>
      </c>
      <c r="Y78" t="str">
        <f t="shared" si="21"/>
        <v>N/A</v>
      </c>
      <c r="Z78" t="str">
        <f t="shared" si="21"/>
        <v>N/A</v>
      </c>
    </row>
    <row r="79" spans="1:26" x14ac:dyDescent="0.3">
      <c r="A79">
        <f t="shared" si="19"/>
        <v>72</v>
      </c>
      <c r="B79" s="6">
        <f t="shared" si="15"/>
        <v>45575</v>
      </c>
      <c r="C79">
        <f t="shared" si="18"/>
        <v>1</v>
      </c>
      <c r="D79">
        <f t="shared" si="20"/>
        <v>1</v>
      </c>
      <c r="E79">
        <f t="shared" si="20"/>
        <v>1</v>
      </c>
      <c r="F79">
        <f t="shared" si="20"/>
        <v>1</v>
      </c>
      <c r="G79">
        <f t="shared" si="20"/>
        <v>1</v>
      </c>
      <c r="H79">
        <f t="shared" si="20"/>
        <v>1</v>
      </c>
      <c r="I79">
        <f t="shared" si="20"/>
        <v>1</v>
      </c>
      <c r="J79">
        <f t="shared" si="20"/>
        <v>1</v>
      </c>
      <c r="K79">
        <f t="shared" si="20"/>
        <v>0</v>
      </c>
      <c r="L79">
        <f t="shared" si="20"/>
        <v>0</v>
      </c>
      <c r="M79">
        <f t="shared" si="20"/>
        <v>2</v>
      </c>
      <c r="N79">
        <f t="shared" si="21"/>
        <v>1</v>
      </c>
      <c r="O79">
        <f t="shared" si="21"/>
        <v>1</v>
      </c>
      <c r="P79">
        <f t="shared" si="21"/>
        <v>1</v>
      </c>
      <c r="Q79">
        <f t="shared" si="21"/>
        <v>1</v>
      </c>
      <c r="R79">
        <f t="shared" si="21"/>
        <v>1</v>
      </c>
      <c r="S79" t="str">
        <f t="shared" si="21"/>
        <v>N/A</v>
      </c>
      <c r="T79" t="str">
        <f t="shared" si="21"/>
        <v>N/A</v>
      </c>
      <c r="U79" t="str">
        <f t="shared" si="21"/>
        <v>N/A</v>
      </c>
      <c r="V79" t="str">
        <f t="shared" si="21"/>
        <v>N/A</v>
      </c>
      <c r="W79" t="str">
        <f t="shared" si="21"/>
        <v>N/A</v>
      </c>
      <c r="X79" t="str">
        <f t="shared" si="21"/>
        <v>N/A</v>
      </c>
      <c r="Y79" t="str">
        <f t="shared" si="21"/>
        <v>N/A</v>
      </c>
      <c r="Z79" t="str">
        <f t="shared" si="21"/>
        <v>N/A</v>
      </c>
    </row>
    <row r="80" spans="1:26" x14ac:dyDescent="0.3">
      <c r="A80">
        <f t="shared" si="19"/>
        <v>73</v>
      </c>
      <c r="B80" s="6">
        <f t="shared" si="15"/>
        <v>45582</v>
      </c>
      <c r="C80">
        <f t="shared" si="18"/>
        <v>1</v>
      </c>
      <c r="D80">
        <f t="shared" si="20"/>
        <v>1</v>
      </c>
      <c r="E80">
        <f t="shared" si="20"/>
        <v>1</v>
      </c>
      <c r="F80">
        <f t="shared" si="20"/>
        <v>1</v>
      </c>
      <c r="G80">
        <f t="shared" si="20"/>
        <v>1</v>
      </c>
      <c r="H80">
        <f t="shared" si="20"/>
        <v>1</v>
      </c>
      <c r="I80">
        <f t="shared" si="20"/>
        <v>1</v>
      </c>
      <c r="J80">
        <f t="shared" si="20"/>
        <v>1</v>
      </c>
      <c r="K80">
        <f t="shared" si="20"/>
        <v>1</v>
      </c>
      <c r="L80">
        <f t="shared" si="20"/>
        <v>0</v>
      </c>
      <c r="M80">
        <f t="shared" si="20"/>
        <v>0</v>
      </c>
      <c r="N80">
        <f t="shared" si="21"/>
        <v>2</v>
      </c>
      <c r="O80">
        <f t="shared" si="21"/>
        <v>1</v>
      </c>
      <c r="P80">
        <f t="shared" si="21"/>
        <v>1</v>
      </c>
      <c r="Q80">
        <f t="shared" si="21"/>
        <v>1</v>
      </c>
      <c r="R80">
        <f t="shared" si="21"/>
        <v>1</v>
      </c>
      <c r="S80" t="str">
        <f t="shared" si="21"/>
        <v>N/A</v>
      </c>
      <c r="T80" t="str">
        <f t="shared" si="21"/>
        <v>N/A</v>
      </c>
      <c r="U80" t="str">
        <f t="shared" si="21"/>
        <v>N/A</v>
      </c>
      <c r="V80" t="str">
        <f t="shared" si="21"/>
        <v>N/A</v>
      </c>
      <c r="W80" t="str">
        <f t="shared" si="21"/>
        <v>N/A</v>
      </c>
      <c r="X80" t="str">
        <f t="shared" si="21"/>
        <v>N/A</v>
      </c>
      <c r="Y80" t="str">
        <f t="shared" si="21"/>
        <v>N/A</v>
      </c>
      <c r="Z80" t="str">
        <f t="shared" si="21"/>
        <v>N/A</v>
      </c>
    </row>
    <row r="81" spans="1:26" x14ac:dyDescent="0.3">
      <c r="A81">
        <f t="shared" si="19"/>
        <v>74</v>
      </c>
      <c r="B81" s="6">
        <f t="shared" si="15"/>
        <v>45589</v>
      </c>
      <c r="C81">
        <f t="shared" si="18"/>
        <v>1</v>
      </c>
      <c r="D81">
        <f t="shared" si="20"/>
        <v>1</v>
      </c>
      <c r="E81">
        <f t="shared" si="20"/>
        <v>1</v>
      </c>
      <c r="F81">
        <f t="shared" si="20"/>
        <v>1</v>
      </c>
      <c r="G81">
        <f t="shared" si="20"/>
        <v>1</v>
      </c>
      <c r="H81">
        <f t="shared" si="20"/>
        <v>1</v>
      </c>
      <c r="I81">
        <f t="shared" si="20"/>
        <v>1</v>
      </c>
      <c r="J81">
        <f t="shared" si="20"/>
        <v>1</v>
      </c>
      <c r="K81">
        <f t="shared" si="20"/>
        <v>1</v>
      </c>
      <c r="L81">
        <f t="shared" si="20"/>
        <v>1</v>
      </c>
      <c r="M81">
        <f t="shared" si="20"/>
        <v>0</v>
      </c>
      <c r="N81">
        <f t="shared" si="21"/>
        <v>0</v>
      </c>
      <c r="O81">
        <f t="shared" si="21"/>
        <v>2</v>
      </c>
      <c r="P81">
        <f t="shared" si="21"/>
        <v>1</v>
      </c>
      <c r="Q81">
        <f t="shared" si="21"/>
        <v>1</v>
      </c>
      <c r="R81">
        <f t="shared" si="21"/>
        <v>1</v>
      </c>
      <c r="S81" t="str">
        <f t="shared" si="21"/>
        <v>N/A</v>
      </c>
      <c r="T81" t="str">
        <f t="shared" si="21"/>
        <v>N/A</v>
      </c>
      <c r="U81" t="str">
        <f t="shared" si="21"/>
        <v>N/A</v>
      </c>
      <c r="V81" t="str">
        <f t="shared" si="21"/>
        <v>N/A</v>
      </c>
      <c r="W81" t="str">
        <f t="shared" si="21"/>
        <v>N/A</v>
      </c>
      <c r="X81" t="str">
        <f t="shared" si="21"/>
        <v>N/A</v>
      </c>
      <c r="Y81" t="str">
        <f t="shared" si="21"/>
        <v>N/A</v>
      </c>
      <c r="Z81" t="str">
        <f t="shared" si="21"/>
        <v>N/A</v>
      </c>
    </row>
    <row r="82" spans="1:26" x14ac:dyDescent="0.3">
      <c r="A82">
        <f t="shared" si="19"/>
        <v>75</v>
      </c>
      <c r="B82" s="6">
        <f t="shared" si="15"/>
        <v>45596</v>
      </c>
      <c r="C82">
        <f t="shared" si="18"/>
        <v>1</v>
      </c>
      <c r="D82">
        <f t="shared" si="20"/>
        <v>1</v>
      </c>
      <c r="E82">
        <f t="shared" si="20"/>
        <v>1</v>
      </c>
      <c r="F82">
        <f t="shared" si="20"/>
        <v>1</v>
      </c>
      <c r="G82">
        <f t="shared" si="20"/>
        <v>1</v>
      </c>
      <c r="H82">
        <f t="shared" si="20"/>
        <v>1</v>
      </c>
      <c r="I82">
        <f t="shared" si="20"/>
        <v>1</v>
      </c>
      <c r="J82">
        <f t="shared" si="20"/>
        <v>1</v>
      </c>
      <c r="K82">
        <f t="shared" si="20"/>
        <v>1</v>
      </c>
      <c r="L82">
        <f t="shared" si="20"/>
        <v>1</v>
      </c>
      <c r="M82">
        <f t="shared" si="20"/>
        <v>1</v>
      </c>
      <c r="N82">
        <f t="shared" si="21"/>
        <v>0</v>
      </c>
      <c r="O82">
        <f t="shared" si="21"/>
        <v>0</v>
      </c>
      <c r="P82">
        <f t="shared" si="21"/>
        <v>2</v>
      </c>
      <c r="Q82">
        <f t="shared" si="21"/>
        <v>1</v>
      </c>
      <c r="R82">
        <f t="shared" si="21"/>
        <v>1</v>
      </c>
      <c r="S82" t="str">
        <f t="shared" si="21"/>
        <v>N/A</v>
      </c>
      <c r="T82" t="str">
        <f t="shared" si="21"/>
        <v>N/A</v>
      </c>
      <c r="U82" t="str">
        <f t="shared" si="21"/>
        <v>N/A</v>
      </c>
      <c r="V82" t="str">
        <f t="shared" si="21"/>
        <v>N/A</v>
      </c>
      <c r="W82" t="str">
        <f t="shared" si="21"/>
        <v>N/A</v>
      </c>
      <c r="X82" t="str">
        <f t="shared" si="21"/>
        <v>N/A</v>
      </c>
      <c r="Y82" t="str">
        <f t="shared" si="21"/>
        <v>N/A</v>
      </c>
      <c r="Z82" t="str">
        <f t="shared" si="21"/>
        <v>N/A</v>
      </c>
    </row>
    <row r="83" spans="1:26" x14ac:dyDescent="0.3">
      <c r="A83">
        <f t="shared" si="19"/>
        <v>76</v>
      </c>
      <c r="B83" s="6">
        <f t="shared" si="15"/>
        <v>45603</v>
      </c>
      <c r="C83">
        <f t="shared" si="18"/>
        <v>1</v>
      </c>
      <c r="D83">
        <f t="shared" si="20"/>
        <v>1</v>
      </c>
      <c r="E83">
        <f t="shared" si="20"/>
        <v>1</v>
      </c>
      <c r="F83">
        <f t="shared" si="20"/>
        <v>1</v>
      </c>
      <c r="G83">
        <f t="shared" si="20"/>
        <v>1</v>
      </c>
      <c r="H83">
        <f t="shared" si="20"/>
        <v>1</v>
      </c>
      <c r="I83">
        <f t="shared" si="20"/>
        <v>1</v>
      </c>
      <c r="J83">
        <f t="shared" si="20"/>
        <v>1</v>
      </c>
      <c r="K83">
        <f t="shared" si="20"/>
        <v>1</v>
      </c>
      <c r="L83">
        <f t="shared" si="20"/>
        <v>1</v>
      </c>
      <c r="M83">
        <f t="shared" si="20"/>
        <v>1</v>
      </c>
      <c r="N83">
        <f t="shared" si="21"/>
        <v>1</v>
      </c>
      <c r="O83">
        <f t="shared" si="21"/>
        <v>0</v>
      </c>
      <c r="P83">
        <f t="shared" si="21"/>
        <v>0</v>
      </c>
      <c r="Q83">
        <f t="shared" si="21"/>
        <v>1</v>
      </c>
      <c r="R83">
        <f t="shared" si="21"/>
        <v>1</v>
      </c>
      <c r="S83" t="str">
        <f t="shared" si="21"/>
        <v>N/A</v>
      </c>
      <c r="T83" t="str">
        <f t="shared" si="21"/>
        <v>N/A</v>
      </c>
      <c r="U83" t="str">
        <f t="shared" si="21"/>
        <v>N/A</v>
      </c>
      <c r="V83" t="str">
        <f t="shared" si="21"/>
        <v>N/A</v>
      </c>
      <c r="W83" t="str">
        <f t="shared" si="21"/>
        <v>N/A</v>
      </c>
      <c r="X83" t="str">
        <f t="shared" si="21"/>
        <v>N/A</v>
      </c>
      <c r="Y83" t="str">
        <f t="shared" si="21"/>
        <v>N/A</v>
      </c>
      <c r="Z83" t="str">
        <f t="shared" si="21"/>
        <v>N/A</v>
      </c>
    </row>
    <row r="84" spans="1:26" x14ac:dyDescent="0.3">
      <c r="A84">
        <f t="shared" si="19"/>
        <v>77</v>
      </c>
      <c r="B84" s="6">
        <f t="shared" si="15"/>
        <v>45610</v>
      </c>
      <c r="C84">
        <f t="shared" si="18"/>
        <v>1</v>
      </c>
      <c r="D84">
        <f t="shared" si="20"/>
        <v>1</v>
      </c>
      <c r="E84">
        <f t="shared" si="20"/>
        <v>1</v>
      </c>
      <c r="F84">
        <f t="shared" si="20"/>
        <v>1</v>
      </c>
      <c r="G84">
        <f t="shared" si="20"/>
        <v>1</v>
      </c>
      <c r="H84">
        <f t="shared" si="20"/>
        <v>1</v>
      </c>
      <c r="I84">
        <f t="shared" si="20"/>
        <v>1</v>
      </c>
      <c r="J84">
        <f t="shared" si="20"/>
        <v>1</v>
      </c>
      <c r="K84">
        <f t="shared" si="20"/>
        <v>1</v>
      </c>
      <c r="L84">
        <f t="shared" si="20"/>
        <v>1</v>
      </c>
      <c r="M84">
        <f t="shared" si="20"/>
        <v>1</v>
      </c>
      <c r="N84">
        <f t="shared" si="21"/>
        <v>1</v>
      </c>
      <c r="O84">
        <f t="shared" si="21"/>
        <v>1</v>
      </c>
      <c r="P84">
        <f t="shared" si="21"/>
        <v>0</v>
      </c>
      <c r="Q84">
        <f t="shared" si="21"/>
        <v>1</v>
      </c>
      <c r="R84">
        <f t="shared" si="21"/>
        <v>1</v>
      </c>
      <c r="S84" t="str">
        <f t="shared" si="21"/>
        <v>N/A</v>
      </c>
      <c r="T84" t="str">
        <f t="shared" si="21"/>
        <v>N/A</v>
      </c>
      <c r="U84" t="str">
        <f t="shared" si="21"/>
        <v>N/A</v>
      </c>
      <c r="V84" t="str">
        <f t="shared" si="21"/>
        <v>N/A</v>
      </c>
      <c r="W84" t="str">
        <f t="shared" si="21"/>
        <v>N/A</v>
      </c>
      <c r="X84" t="str">
        <f t="shared" si="21"/>
        <v>N/A</v>
      </c>
      <c r="Y84" t="str">
        <f t="shared" si="21"/>
        <v>N/A</v>
      </c>
      <c r="Z84" t="str">
        <f t="shared" si="21"/>
        <v>N/A</v>
      </c>
    </row>
    <row r="85" spans="1:26" x14ac:dyDescent="0.3">
      <c r="A85">
        <f t="shared" si="19"/>
        <v>78</v>
      </c>
      <c r="B85" s="6">
        <f t="shared" si="15"/>
        <v>45617</v>
      </c>
      <c r="C85">
        <f t="shared" si="18"/>
        <v>2</v>
      </c>
      <c r="D85">
        <f t="shared" si="20"/>
        <v>1</v>
      </c>
      <c r="E85">
        <f t="shared" si="20"/>
        <v>1</v>
      </c>
      <c r="F85">
        <f t="shared" si="20"/>
        <v>1</v>
      </c>
      <c r="G85">
        <f t="shared" si="20"/>
        <v>1</v>
      </c>
      <c r="H85">
        <f t="shared" si="20"/>
        <v>1</v>
      </c>
      <c r="I85">
        <f t="shared" si="20"/>
        <v>1</v>
      </c>
      <c r="J85">
        <f t="shared" si="20"/>
        <v>1</v>
      </c>
      <c r="K85">
        <f t="shared" si="20"/>
        <v>1</v>
      </c>
      <c r="L85">
        <f t="shared" si="20"/>
        <v>1</v>
      </c>
      <c r="M85">
        <f t="shared" si="20"/>
        <v>1</v>
      </c>
      <c r="N85">
        <f t="shared" si="21"/>
        <v>1</v>
      </c>
      <c r="O85">
        <f t="shared" si="21"/>
        <v>1</v>
      </c>
      <c r="P85">
        <f t="shared" si="21"/>
        <v>1</v>
      </c>
      <c r="Q85">
        <f t="shared" si="21"/>
        <v>2</v>
      </c>
      <c r="R85">
        <f t="shared" si="21"/>
        <v>1</v>
      </c>
      <c r="S85" t="str">
        <f t="shared" si="21"/>
        <v>N/A</v>
      </c>
      <c r="T85" t="str">
        <f t="shared" si="21"/>
        <v>N/A</v>
      </c>
      <c r="U85" t="str">
        <f t="shared" si="21"/>
        <v>N/A</v>
      </c>
      <c r="V85" t="str">
        <f t="shared" si="21"/>
        <v>N/A</v>
      </c>
      <c r="W85" t="str">
        <f t="shared" si="21"/>
        <v>N/A</v>
      </c>
      <c r="X85" t="str">
        <f t="shared" si="21"/>
        <v>N/A</v>
      </c>
      <c r="Y85" t="str">
        <f t="shared" si="21"/>
        <v>N/A</v>
      </c>
      <c r="Z85" t="str">
        <f t="shared" si="21"/>
        <v>N/A</v>
      </c>
    </row>
    <row r="86" spans="1:26" x14ac:dyDescent="0.3">
      <c r="A86">
        <f t="shared" si="19"/>
        <v>79</v>
      </c>
      <c r="B86" s="6">
        <f t="shared" si="15"/>
        <v>45624</v>
      </c>
      <c r="C86">
        <f t="shared" si="18"/>
        <v>0</v>
      </c>
      <c r="D86">
        <f t="shared" si="20"/>
        <v>2</v>
      </c>
      <c r="E86">
        <f t="shared" si="20"/>
        <v>1</v>
      </c>
      <c r="F86">
        <f t="shared" si="20"/>
        <v>1</v>
      </c>
      <c r="G86">
        <f t="shared" si="20"/>
        <v>1</v>
      </c>
      <c r="H86">
        <f t="shared" si="20"/>
        <v>1</v>
      </c>
      <c r="I86">
        <f t="shared" si="20"/>
        <v>1</v>
      </c>
      <c r="J86">
        <f t="shared" si="20"/>
        <v>1</v>
      </c>
      <c r="K86">
        <f t="shared" si="20"/>
        <v>1</v>
      </c>
      <c r="L86">
        <f t="shared" si="20"/>
        <v>1</v>
      </c>
      <c r="M86">
        <f t="shared" si="20"/>
        <v>1</v>
      </c>
      <c r="N86">
        <f t="shared" si="21"/>
        <v>1</v>
      </c>
      <c r="O86">
        <f t="shared" si="21"/>
        <v>1</v>
      </c>
      <c r="P86">
        <f t="shared" si="21"/>
        <v>1</v>
      </c>
      <c r="Q86">
        <f t="shared" si="21"/>
        <v>0</v>
      </c>
      <c r="R86">
        <f t="shared" si="21"/>
        <v>2</v>
      </c>
      <c r="S86" t="str">
        <f t="shared" si="21"/>
        <v>N/A</v>
      </c>
      <c r="T86" t="str">
        <f t="shared" si="21"/>
        <v>N/A</v>
      </c>
      <c r="U86" t="str">
        <f t="shared" si="21"/>
        <v>N/A</v>
      </c>
      <c r="V86" t="str">
        <f t="shared" si="21"/>
        <v>N/A</v>
      </c>
      <c r="W86" t="str">
        <f t="shared" si="21"/>
        <v>N/A</v>
      </c>
      <c r="X86" t="str">
        <f t="shared" si="21"/>
        <v>N/A</v>
      </c>
      <c r="Y86" t="str">
        <f t="shared" si="21"/>
        <v>N/A</v>
      </c>
      <c r="Z86" t="str">
        <f t="shared" si="21"/>
        <v>N/A</v>
      </c>
    </row>
    <row r="87" spans="1:26" x14ac:dyDescent="0.3">
      <c r="A87">
        <f t="shared" si="19"/>
        <v>80</v>
      </c>
      <c r="B87" s="6">
        <f t="shared" si="15"/>
        <v>45631</v>
      </c>
      <c r="C87">
        <f t="shared" si="18"/>
        <v>0</v>
      </c>
      <c r="D87">
        <f t="shared" si="20"/>
        <v>0</v>
      </c>
      <c r="E87">
        <f t="shared" si="20"/>
        <v>2</v>
      </c>
      <c r="F87">
        <f t="shared" si="20"/>
        <v>1</v>
      </c>
      <c r="G87">
        <f t="shared" si="20"/>
        <v>1</v>
      </c>
      <c r="H87">
        <f t="shared" si="20"/>
        <v>1</v>
      </c>
      <c r="I87">
        <f t="shared" si="20"/>
        <v>1</v>
      </c>
      <c r="J87">
        <f t="shared" si="20"/>
        <v>1</v>
      </c>
      <c r="K87">
        <f t="shared" si="20"/>
        <v>1</v>
      </c>
      <c r="L87">
        <f t="shared" si="20"/>
        <v>1</v>
      </c>
      <c r="M87">
        <f t="shared" si="20"/>
        <v>1</v>
      </c>
      <c r="N87">
        <f t="shared" si="21"/>
        <v>1</v>
      </c>
      <c r="O87">
        <f t="shared" si="21"/>
        <v>1</v>
      </c>
      <c r="P87">
        <f t="shared" si="21"/>
        <v>1</v>
      </c>
      <c r="Q87">
        <f t="shared" si="21"/>
        <v>0</v>
      </c>
      <c r="R87">
        <f t="shared" si="21"/>
        <v>0</v>
      </c>
      <c r="S87" t="str">
        <f t="shared" si="21"/>
        <v>N/A</v>
      </c>
      <c r="T87" t="str">
        <f t="shared" si="21"/>
        <v>N/A</v>
      </c>
      <c r="U87" t="str">
        <f t="shared" si="21"/>
        <v>N/A</v>
      </c>
      <c r="V87" t="str">
        <f t="shared" si="21"/>
        <v>N/A</v>
      </c>
      <c r="W87" t="str">
        <f t="shared" si="21"/>
        <v>N/A</v>
      </c>
      <c r="X87" t="str">
        <f t="shared" si="21"/>
        <v>N/A</v>
      </c>
      <c r="Y87" t="str">
        <f t="shared" si="21"/>
        <v>N/A</v>
      </c>
      <c r="Z87" t="str">
        <f t="shared" si="21"/>
        <v>N/A</v>
      </c>
    </row>
    <row r="88" spans="1:26" x14ac:dyDescent="0.3">
      <c r="A88">
        <f t="shared" si="19"/>
        <v>81</v>
      </c>
      <c r="B88" s="6">
        <f t="shared" si="15"/>
        <v>45638</v>
      </c>
      <c r="C88">
        <f t="shared" si="18"/>
        <v>1</v>
      </c>
      <c r="D88">
        <f t="shared" ref="D88:M97" si="22">IF(D$6="N/A","N/A",IF(D$6=$B$3+1,$C88,IF(C87=1,1,IF(C87=2,2,0))))</f>
        <v>0</v>
      </c>
      <c r="E88">
        <f t="shared" si="22"/>
        <v>0</v>
      </c>
      <c r="F88">
        <f t="shared" si="22"/>
        <v>2</v>
      </c>
      <c r="G88">
        <f t="shared" si="22"/>
        <v>1</v>
      </c>
      <c r="H88">
        <f t="shared" si="22"/>
        <v>1</v>
      </c>
      <c r="I88">
        <f t="shared" si="22"/>
        <v>1</v>
      </c>
      <c r="J88">
        <f t="shared" si="22"/>
        <v>1</v>
      </c>
      <c r="K88">
        <f t="shared" si="22"/>
        <v>1</v>
      </c>
      <c r="L88">
        <f t="shared" si="22"/>
        <v>1</v>
      </c>
      <c r="M88">
        <f t="shared" si="22"/>
        <v>1</v>
      </c>
      <c r="N88">
        <f t="shared" ref="N88:Z97" si="23">IF(N$6="N/A","N/A",IF(N$6=$B$3+1,$C88,IF(M87=1,1,IF(M87=2,2,0))))</f>
        <v>1</v>
      </c>
      <c r="O88">
        <f t="shared" si="23"/>
        <v>1</v>
      </c>
      <c r="P88">
        <f t="shared" si="23"/>
        <v>1</v>
      </c>
      <c r="Q88">
        <f t="shared" si="23"/>
        <v>1</v>
      </c>
      <c r="R88">
        <f t="shared" si="23"/>
        <v>0</v>
      </c>
      <c r="S88" t="str">
        <f t="shared" si="23"/>
        <v>N/A</v>
      </c>
      <c r="T88" t="str">
        <f t="shared" si="23"/>
        <v>N/A</v>
      </c>
      <c r="U88" t="str">
        <f t="shared" si="23"/>
        <v>N/A</v>
      </c>
      <c r="V88" t="str">
        <f t="shared" si="23"/>
        <v>N/A</v>
      </c>
      <c r="W88" t="str">
        <f t="shared" si="23"/>
        <v>N/A</v>
      </c>
      <c r="X88" t="str">
        <f t="shared" si="23"/>
        <v>N/A</v>
      </c>
      <c r="Y88" t="str">
        <f t="shared" si="23"/>
        <v>N/A</v>
      </c>
      <c r="Z88" t="str">
        <f t="shared" si="23"/>
        <v>N/A</v>
      </c>
    </row>
    <row r="89" spans="1:26" x14ac:dyDescent="0.3">
      <c r="A89">
        <f t="shared" si="19"/>
        <v>82</v>
      </c>
      <c r="B89" s="6">
        <f t="shared" si="15"/>
        <v>45645</v>
      </c>
      <c r="C89">
        <f t="shared" si="18"/>
        <v>1</v>
      </c>
      <c r="D89">
        <f t="shared" si="22"/>
        <v>1</v>
      </c>
      <c r="E89">
        <f t="shared" si="22"/>
        <v>0</v>
      </c>
      <c r="F89">
        <f t="shared" si="22"/>
        <v>0</v>
      </c>
      <c r="G89">
        <f t="shared" si="22"/>
        <v>2</v>
      </c>
      <c r="H89">
        <f t="shared" si="22"/>
        <v>1</v>
      </c>
      <c r="I89">
        <f t="shared" si="22"/>
        <v>1</v>
      </c>
      <c r="J89">
        <f t="shared" si="22"/>
        <v>1</v>
      </c>
      <c r="K89">
        <f t="shared" si="22"/>
        <v>1</v>
      </c>
      <c r="L89">
        <f t="shared" si="22"/>
        <v>1</v>
      </c>
      <c r="M89">
        <f t="shared" si="22"/>
        <v>1</v>
      </c>
      <c r="N89">
        <f t="shared" si="23"/>
        <v>1</v>
      </c>
      <c r="O89">
        <f t="shared" si="23"/>
        <v>1</v>
      </c>
      <c r="P89">
        <f t="shared" si="23"/>
        <v>1</v>
      </c>
      <c r="Q89">
        <f t="shared" si="23"/>
        <v>1</v>
      </c>
      <c r="R89">
        <f t="shared" si="23"/>
        <v>1</v>
      </c>
      <c r="S89" t="str">
        <f t="shared" si="23"/>
        <v>N/A</v>
      </c>
      <c r="T89" t="str">
        <f t="shared" si="23"/>
        <v>N/A</v>
      </c>
      <c r="U89" t="str">
        <f t="shared" si="23"/>
        <v>N/A</v>
      </c>
      <c r="V89" t="str">
        <f t="shared" si="23"/>
        <v>N/A</v>
      </c>
      <c r="W89" t="str">
        <f t="shared" si="23"/>
        <v>N/A</v>
      </c>
      <c r="X89" t="str">
        <f t="shared" si="23"/>
        <v>N/A</v>
      </c>
      <c r="Y89" t="str">
        <f t="shared" si="23"/>
        <v>N/A</v>
      </c>
      <c r="Z89" t="str">
        <f t="shared" si="23"/>
        <v>N/A</v>
      </c>
    </row>
    <row r="90" spans="1:26" x14ac:dyDescent="0.3">
      <c r="A90">
        <f t="shared" si="19"/>
        <v>83</v>
      </c>
      <c r="B90" s="6">
        <f t="shared" si="15"/>
        <v>45652</v>
      </c>
      <c r="C90">
        <f t="shared" si="18"/>
        <v>1</v>
      </c>
      <c r="D90">
        <f t="shared" si="22"/>
        <v>1</v>
      </c>
      <c r="E90">
        <f t="shared" si="22"/>
        <v>1</v>
      </c>
      <c r="F90">
        <f t="shared" si="22"/>
        <v>0</v>
      </c>
      <c r="G90">
        <f t="shared" si="22"/>
        <v>0</v>
      </c>
      <c r="H90">
        <f t="shared" si="22"/>
        <v>2</v>
      </c>
      <c r="I90">
        <f t="shared" si="22"/>
        <v>1</v>
      </c>
      <c r="J90">
        <f t="shared" si="22"/>
        <v>1</v>
      </c>
      <c r="K90">
        <f t="shared" si="22"/>
        <v>1</v>
      </c>
      <c r="L90">
        <f t="shared" si="22"/>
        <v>1</v>
      </c>
      <c r="M90">
        <f t="shared" si="22"/>
        <v>1</v>
      </c>
      <c r="N90">
        <f t="shared" si="23"/>
        <v>1</v>
      </c>
      <c r="O90">
        <f t="shared" si="23"/>
        <v>1</v>
      </c>
      <c r="P90">
        <f t="shared" si="23"/>
        <v>1</v>
      </c>
      <c r="Q90">
        <f t="shared" si="23"/>
        <v>1</v>
      </c>
      <c r="R90">
        <f t="shared" si="23"/>
        <v>1</v>
      </c>
      <c r="S90" t="str">
        <f t="shared" si="23"/>
        <v>N/A</v>
      </c>
      <c r="T90" t="str">
        <f t="shared" si="23"/>
        <v>N/A</v>
      </c>
      <c r="U90" t="str">
        <f t="shared" si="23"/>
        <v>N/A</v>
      </c>
      <c r="V90" t="str">
        <f t="shared" si="23"/>
        <v>N/A</v>
      </c>
      <c r="W90" t="str">
        <f t="shared" si="23"/>
        <v>N/A</v>
      </c>
      <c r="X90" t="str">
        <f t="shared" si="23"/>
        <v>N/A</v>
      </c>
      <c r="Y90" t="str">
        <f t="shared" si="23"/>
        <v>N/A</v>
      </c>
      <c r="Z90" t="str">
        <f t="shared" si="23"/>
        <v>N/A</v>
      </c>
    </row>
    <row r="91" spans="1:26" x14ac:dyDescent="0.3">
      <c r="A91">
        <f t="shared" si="19"/>
        <v>84</v>
      </c>
      <c r="B91" s="6">
        <f t="shared" si="15"/>
        <v>45659</v>
      </c>
      <c r="C91">
        <f t="shared" si="18"/>
        <v>1</v>
      </c>
      <c r="D91">
        <f t="shared" si="22"/>
        <v>1</v>
      </c>
      <c r="E91">
        <f t="shared" si="22"/>
        <v>1</v>
      </c>
      <c r="F91">
        <f t="shared" si="22"/>
        <v>1</v>
      </c>
      <c r="G91">
        <f t="shared" si="22"/>
        <v>0</v>
      </c>
      <c r="H91">
        <f t="shared" si="22"/>
        <v>0</v>
      </c>
      <c r="I91">
        <f t="shared" si="22"/>
        <v>2</v>
      </c>
      <c r="J91">
        <f t="shared" si="22"/>
        <v>1</v>
      </c>
      <c r="K91">
        <f t="shared" si="22"/>
        <v>1</v>
      </c>
      <c r="L91">
        <f t="shared" si="22"/>
        <v>1</v>
      </c>
      <c r="M91">
        <f t="shared" si="22"/>
        <v>1</v>
      </c>
      <c r="N91">
        <f t="shared" si="23"/>
        <v>1</v>
      </c>
      <c r="O91">
        <f t="shared" si="23"/>
        <v>1</v>
      </c>
      <c r="P91">
        <f t="shared" si="23"/>
        <v>1</v>
      </c>
      <c r="Q91">
        <f t="shared" si="23"/>
        <v>1</v>
      </c>
      <c r="R91">
        <f t="shared" si="23"/>
        <v>1</v>
      </c>
      <c r="S91" t="str">
        <f t="shared" si="23"/>
        <v>N/A</v>
      </c>
      <c r="T91" t="str">
        <f t="shared" si="23"/>
        <v>N/A</v>
      </c>
      <c r="U91" t="str">
        <f t="shared" si="23"/>
        <v>N/A</v>
      </c>
      <c r="V91" t="str">
        <f t="shared" si="23"/>
        <v>N/A</v>
      </c>
      <c r="W91" t="str">
        <f t="shared" si="23"/>
        <v>N/A</v>
      </c>
      <c r="X91" t="str">
        <f t="shared" si="23"/>
        <v>N/A</v>
      </c>
      <c r="Y91" t="str">
        <f t="shared" si="23"/>
        <v>N/A</v>
      </c>
      <c r="Z91" t="str">
        <f t="shared" si="23"/>
        <v>N/A</v>
      </c>
    </row>
    <row r="92" spans="1:26" x14ac:dyDescent="0.3">
      <c r="A92">
        <f t="shared" si="19"/>
        <v>85</v>
      </c>
      <c r="B92" s="6">
        <f t="shared" si="15"/>
        <v>45666</v>
      </c>
      <c r="C92">
        <f t="shared" si="18"/>
        <v>1</v>
      </c>
      <c r="D92">
        <f t="shared" si="22"/>
        <v>1</v>
      </c>
      <c r="E92">
        <f t="shared" si="22"/>
        <v>1</v>
      </c>
      <c r="F92">
        <f t="shared" si="22"/>
        <v>1</v>
      </c>
      <c r="G92">
        <f t="shared" si="22"/>
        <v>1</v>
      </c>
      <c r="H92">
        <f t="shared" si="22"/>
        <v>0</v>
      </c>
      <c r="I92">
        <f t="shared" si="22"/>
        <v>0</v>
      </c>
      <c r="J92">
        <f t="shared" si="22"/>
        <v>2</v>
      </c>
      <c r="K92">
        <f t="shared" si="22"/>
        <v>1</v>
      </c>
      <c r="L92">
        <f t="shared" si="22"/>
        <v>1</v>
      </c>
      <c r="M92">
        <f t="shared" si="22"/>
        <v>1</v>
      </c>
      <c r="N92">
        <f t="shared" si="23"/>
        <v>1</v>
      </c>
      <c r="O92">
        <f t="shared" si="23"/>
        <v>1</v>
      </c>
      <c r="P92">
        <f t="shared" si="23"/>
        <v>1</v>
      </c>
      <c r="Q92">
        <f t="shared" si="23"/>
        <v>1</v>
      </c>
      <c r="R92">
        <f t="shared" si="23"/>
        <v>1</v>
      </c>
      <c r="S92" t="str">
        <f t="shared" si="23"/>
        <v>N/A</v>
      </c>
      <c r="T92" t="str">
        <f t="shared" si="23"/>
        <v>N/A</v>
      </c>
      <c r="U92" t="str">
        <f t="shared" si="23"/>
        <v>N/A</v>
      </c>
      <c r="V92" t="str">
        <f t="shared" si="23"/>
        <v>N/A</v>
      </c>
      <c r="W92" t="str">
        <f t="shared" si="23"/>
        <v>N/A</v>
      </c>
      <c r="X92" t="str">
        <f t="shared" si="23"/>
        <v>N/A</v>
      </c>
      <c r="Y92" t="str">
        <f t="shared" si="23"/>
        <v>N/A</v>
      </c>
      <c r="Z92" t="str">
        <f t="shared" si="23"/>
        <v>N/A</v>
      </c>
    </row>
    <row r="93" spans="1:26" x14ac:dyDescent="0.3">
      <c r="A93">
        <f t="shared" si="19"/>
        <v>86</v>
      </c>
      <c r="B93" s="6">
        <f t="shared" si="15"/>
        <v>45673</v>
      </c>
      <c r="C93">
        <f t="shared" si="18"/>
        <v>1</v>
      </c>
      <c r="D93">
        <f t="shared" si="22"/>
        <v>1</v>
      </c>
      <c r="E93">
        <f t="shared" si="22"/>
        <v>1</v>
      </c>
      <c r="F93">
        <f t="shared" si="22"/>
        <v>1</v>
      </c>
      <c r="G93">
        <f t="shared" si="22"/>
        <v>1</v>
      </c>
      <c r="H93">
        <f t="shared" si="22"/>
        <v>1</v>
      </c>
      <c r="I93">
        <f t="shared" si="22"/>
        <v>0</v>
      </c>
      <c r="J93">
        <f t="shared" si="22"/>
        <v>0</v>
      </c>
      <c r="K93">
        <f t="shared" si="22"/>
        <v>2</v>
      </c>
      <c r="L93">
        <f t="shared" si="22"/>
        <v>1</v>
      </c>
      <c r="M93">
        <f t="shared" si="22"/>
        <v>1</v>
      </c>
      <c r="N93">
        <f t="shared" si="23"/>
        <v>1</v>
      </c>
      <c r="O93">
        <f t="shared" si="23"/>
        <v>1</v>
      </c>
      <c r="P93">
        <f t="shared" si="23"/>
        <v>1</v>
      </c>
      <c r="Q93">
        <f t="shared" si="23"/>
        <v>1</v>
      </c>
      <c r="R93">
        <f t="shared" si="23"/>
        <v>1</v>
      </c>
      <c r="S93" t="str">
        <f t="shared" si="23"/>
        <v>N/A</v>
      </c>
      <c r="T93" t="str">
        <f t="shared" si="23"/>
        <v>N/A</v>
      </c>
      <c r="U93" t="str">
        <f t="shared" si="23"/>
        <v>N/A</v>
      </c>
      <c r="V93" t="str">
        <f t="shared" si="23"/>
        <v>N/A</v>
      </c>
      <c r="W93" t="str">
        <f t="shared" si="23"/>
        <v>N/A</v>
      </c>
      <c r="X93" t="str">
        <f t="shared" si="23"/>
        <v>N/A</v>
      </c>
      <c r="Y93" t="str">
        <f t="shared" si="23"/>
        <v>N/A</v>
      </c>
      <c r="Z93" t="str">
        <f t="shared" si="23"/>
        <v>N/A</v>
      </c>
    </row>
    <row r="94" spans="1:26" x14ac:dyDescent="0.3">
      <c r="A94">
        <f t="shared" si="19"/>
        <v>87</v>
      </c>
      <c r="B94" s="6">
        <f t="shared" si="15"/>
        <v>45680</v>
      </c>
      <c r="C94">
        <f t="shared" si="18"/>
        <v>1</v>
      </c>
      <c r="D94">
        <f t="shared" si="22"/>
        <v>1</v>
      </c>
      <c r="E94">
        <f t="shared" si="22"/>
        <v>1</v>
      </c>
      <c r="F94">
        <f t="shared" si="22"/>
        <v>1</v>
      </c>
      <c r="G94">
        <f t="shared" si="22"/>
        <v>1</v>
      </c>
      <c r="H94">
        <f t="shared" si="22"/>
        <v>1</v>
      </c>
      <c r="I94">
        <f t="shared" si="22"/>
        <v>1</v>
      </c>
      <c r="J94">
        <f t="shared" si="22"/>
        <v>0</v>
      </c>
      <c r="K94">
        <f t="shared" si="22"/>
        <v>0</v>
      </c>
      <c r="L94">
        <f t="shared" si="22"/>
        <v>2</v>
      </c>
      <c r="M94">
        <f t="shared" si="22"/>
        <v>1</v>
      </c>
      <c r="N94">
        <f t="shared" si="23"/>
        <v>1</v>
      </c>
      <c r="O94">
        <f t="shared" si="23"/>
        <v>1</v>
      </c>
      <c r="P94">
        <f t="shared" si="23"/>
        <v>1</v>
      </c>
      <c r="Q94">
        <f t="shared" si="23"/>
        <v>1</v>
      </c>
      <c r="R94">
        <f t="shared" si="23"/>
        <v>1</v>
      </c>
      <c r="S94" t="str">
        <f t="shared" si="23"/>
        <v>N/A</v>
      </c>
      <c r="T94" t="str">
        <f t="shared" si="23"/>
        <v>N/A</v>
      </c>
      <c r="U94" t="str">
        <f t="shared" si="23"/>
        <v>N/A</v>
      </c>
      <c r="V94" t="str">
        <f t="shared" si="23"/>
        <v>N/A</v>
      </c>
      <c r="W94" t="str">
        <f t="shared" si="23"/>
        <v>N/A</v>
      </c>
      <c r="X94" t="str">
        <f t="shared" si="23"/>
        <v>N/A</v>
      </c>
      <c r="Y94" t="str">
        <f t="shared" si="23"/>
        <v>N/A</v>
      </c>
      <c r="Z94" t="str">
        <f t="shared" si="23"/>
        <v>N/A</v>
      </c>
    </row>
    <row r="95" spans="1:26" x14ac:dyDescent="0.3">
      <c r="A95">
        <f t="shared" si="19"/>
        <v>88</v>
      </c>
      <c r="B95" s="6">
        <f t="shared" si="15"/>
        <v>45687</v>
      </c>
      <c r="C95">
        <f t="shared" si="18"/>
        <v>1</v>
      </c>
      <c r="D95">
        <f t="shared" si="22"/>
        <v>1</v>
      </c>
      <c r="E95">
        <f t="shared" si="22"/>
        <v>1</v>
      </c>
      <c r="F95">
        <f t="shared" si="22"/>
        <v>1</v>
      </c>
      <c r="G95">
        <f t="shared" si="22"/>
        <v>1</v>
      </c>
      <c r="H95">
        <f t="shared" si="22"/>
        <v>1</v>
      </c>
      <c r="I95">
        <f t="shared" si="22"/>
        <v>1</v>
      </c>
      <c r="J95">
        <f t="shared" si="22"/>
        <v>1</v>
      </c>
      <c r="K95">
        <f t="shared" si="22"/>
        <v>0</v>
      </c>
      <c r="L95">
        <f t="shared" si="22"/>
        <v>0</v>
      </c>
      <c r="M95">
        <f t="shared" si="22"/>
        <v>2</v>
      </c>
      <c r="N95">
        <f t="shared" si="23"/>
        <v>1</v>
      </c>
      <c r="O95">
        <f t="shared" si="23"/>
        <v>1</v>
      </c>
      <c r="P95">
        <f t="shared" si="23"/>
        <v>1</v>
      </c>
      <c r="Q95">
        <f t="shared" si="23"/>
        <v>1</v>
      </c>
      <c r="R95">
        <f t="shared" si="23"/>
        <v>1</v>
      </c>
      <c r="S95" t="str">
        <f t="shared" si="23"/>
        <v>N/A</v>
      </c>
      <c r="T95" t="str">
        <f t="shared" si="23"/>
        <v>N/A</v>
      </c>
      <c r="U95" t="str">
        <f t="shared" si="23"/>
        <v>N/A</v>
      </c>
      <c r="V95" t="str">
        <f t="shared" si="23"/>
        <v>N/A</v>
      </c>
      <c r="W95" t="str">
        <f t="shared" si="23"/>
        <v>N/A</v>
      </c>
      <c r="X95" t="str">
        <f t="shared" si="23"/>
        <v>N/A</v>
      </c>
      <c r="Y95" t="str">
        <f t="shared" si="23"/>
        <v>N/A</v>
      </c>
      <c r="Z95" t="str">
        <f t="shared" si="23"/>
        <v>N/A</v>
      </c>
    </row>
    <row r="96" spans="1:26" x14ac:dyDescent="0.3">
      <c r="A96">
        <f t="shared" si="19"/>
        <v>89</v>
      </c>
      <c r="B96" s="6">
        <f t="shared" si="15"/>
        <v>45694</v>
      </c>
      <c r="C96">
        <f t="shared" si="18"/>
        <v>1</v>
      </c>
      <c r="D96">
        <f t="shared" si="22"/>
        <v>1</v>
      </c>
      <c r="E96">
        <f t="shared" si="22"/>
        <v>1</v>
      </c>
      <c r="F96">
        <f t="shared" si="22"/>
        <v>1</v>
      </c>
      <c r="G96">
        <f t="shared" si="22"/>
        <v>1</v>
      </c>
      <c r="H96">
        <f t="shared" si="22"/>
        <v>1</v>
      </c>
      <c r="I96">
        <f t="shared" si="22"/>
        <v>1</v>
      </c>
      <c r="J96">
        <f t="shared" si="22"/>
        <v>1</v>
      </c>
      <c r="K96">
        <f t="shared" si="22"/>
        <v>1</v>
      </c>
      <c r="L96">
        <f t="shared" si="22"/>
        <v>0</v>
      </c>
      <c r="M96">
        <f t="shared" si="22"/>
        <v>0</v>
      </c>
      <c r="N96">
        <f t="shared" si="23"/>
        <v>2</v>
      </c>
      <c r="O96">
        <f t="shared" si="23"/>
        <v>1</v>
      </c>
      <c r="P96">
        <f t="shared" si="23"/>
        <v>1</v>
      </c>
      <c r="Q96">
        <f t="shared" si="23"/>
        <v>1</v>
      </c>
      <c r="R96">
        <f t="shared" si="23"/>
        <v>1</v>
      </c>
      <c r="S96" t="str">
        <f t="shared" si="23"/>
        <v>N/A</v>
      </c>
      <c r="T96" t="str">
        <f t="shared" si="23"/>
        <v>N/A</v>
      </c>
      <c r="U96" t="str">
        <f t="shared" si="23"/>
        <v>N/A</v>
      </c>
      <c r="V96" t="str">
        <f t="shared" si="23"/>
        <v>N/A</v>
      </c>
      <c r="W96" t="str">
        <f t="shared" si="23"/>
        <v>N/A</v>
      </c>
      <c r="X96" t="str">
        <f t="shared" si="23"/>
        <v>N/A</v>
      </c>
      <c r="Y96" t="str">
        <f t="shared" si="23"/>
        <v>N/A</v>
      </c>
      <c r="Z96" t="str">
        <f t="shared" si="23"/>
        <v>N/A</v>
      </c>
    </row>
    <row r="97" spans="1:26" x14ac:dyDescent="0.3">
      <c r="A97">
        <f t="shared" si="19"/>
        <v>90</v>
      </c>
      <c r="B97" s="6">
        <f t="shared" si="15"/>
        <v>45701</v>
      </c>
      <c r="C97">
        <f t="shared" si="18"/>
        <v>1</v>
      </c>
      <c r="D97">
        <f t="shared" si="22"/>
        <v>1</v>
      </c>
      <c r="E97">
        <f t="shared" si="22"/>
        <v>1</v>
      </c>
      <c r="F97">
        <f t="shared" si="22"/>
        <v>1</v>
      </c>
      <c r="G97">
        <f t="shared" si="22"/>
        <v>1</v>
      </c>
      <c r="H97">
        <f t="shared" si="22"/>
        <v>1</v>
      </c>
      <c r="I97">
        <f t="shared" si="22"/>
        <v>1</v>
      </c>
      <c r="J97">
        <f t="shared" si="22"/>
        <v>1</v>
      </c>
      <c r="K97">
        <f t="shared" si="22"/>
        <v>1</v>
      </c>
      <c r="L97">
        <f t="shared" si="22"/>
        <v>1</v>
      </c>
      <c r="M97">
        <f t="shared" si="22"/>
        <v>0</v>
      </c>
      <c r="N97">
        <f t="shared" si="23"/>
        <v>0</v>
      </c>
      <c r="O97">
        <f t="shared" si="23"/>
        <v>2</v>
      </c>
      <c r="P97">
        <f t="shared" si="23"/>
        <v>1</v>
      </c>
      <c r="Q97">
        <f t="shared" si="23"/>
        <v>1</v>
      </c>
      <c r="R97">
        <f t="shared" si="23"/>
        <v>1</v>
      </c>
      <c r="S97" t="str">
        <f t="shared" si="23"/>
        <v>N/A</v>
      </c>
      <c r="T97" t="str">
        <f t="shared" si="23"/>
        <v>N/A</v>
      </c>
      <c r="U97" t="str">
        <f t="shared" si="23"/>
        <v>N/A</v>
      </c>
      <c r="V97" t="str">
        <f t="shared" si="23"/>
        <v>N/A</v>
      </c>
      <c r="W97" t="str">
        <f t="shared" si="23"/>
        <v>N/A</v>
      </c>
      <c r="X97" t="str">
        <f t="shared" si="23"/>
        <v>N/A</v>
      </c>
      <c r="Y97" t="str">
        <f t="shared" si="23"/>
        <v>N/A</v>
      </c>
      <c r="Z97" t="str">
        <f t="shared" si="23"/>
        <v>N/A</v>
      </c>
    </row>
    <row r="98" spans="1:26" x14ac:dyDescent="0.3">
      <c r="A98">
        <f t="shared" si="19"/>
        <v>91</v>
      </c>
      <c r="B98" s="6">
        <f t="shared" si="15"/>
        <v>45708</v>
      </c>
      <c r="C98">
        <f t="shared" si="18"/>
        <v>1</v>
      </c>
      <c r="D98">
        <f t="shared" ref="D98:M107" si="24">IF(D$6="N/A","N/A",IF(D$6=$B$3+1,$C98,IF(C97=1,1,IF(C97=2,2,0))))</f>
        <v>1</v>
      </c>
      <c r="E98">
        <f t="shared" si="24"/>
        <v>1</v>
      </c>
      <c r="F98">
        <f t="shared" si="24"/>
        <v>1</v>
      </c>
      <c r="G98">
        <f t="shared" si="24"/>
        <v>1</v>
      </c>
      <c r="H98">
        <f t="shared" si="24"/>
        <v>1</v>
      </c>
      <c r="I98">
        <f t="shared" si="24"/>
        <v>1</v>
      </c>
      <c r="J98">
        <f t="shared" si="24"/>
        <v>1</v>
      </c>
      <c r="K98">
        <f t="shared" si="24"/>
        <v>1</v>
      </c>
      <c r="L98">
        <f t="shared" si="24"/>
        <v>1</v>
      </c>
      <c r="M98">
        <f t="shared" si="24"/>
        <v>1</v>
      </c>
      <c r="N98">
        <f t="shared" ref="N98:Z107" si="25">IF(N$6="N/A","N/A",IF(N$6=$B$3+1,$C98,IF(M97=1,1,IF(M97=2,2,0))))</f>
        <v>0</v>
      </c>
      <c r="O98">
        <f t="shared" si="25"/>
        <v>0</v>
      </c>
      <c r="P98">
        <f t="shared" si="25"/>
        <v>2</v>
      </c>
      <c r="Q98">
        <f t="shared" si="25"/>
        <v>1</v>
      </c>
      <c r="R98">
        <f t="shared" si="25"/>
        <v>1</v>
      </c>
      <c r="S98" t="str">
        <f t="shared" si="25"/>
        <v>N/A</v>
      </c>
      <c r="T98" t="str">
        <f t="shared" si="25"/>
        <v>N/A</v>
      </c>
      <c r="U98" t="str">
        <f t="shared" si="25"/>
        <v>N/A</v>
      </c>
      <c r="V98" t="str">
        <f t="shared" si="25"/>
        <v>N/A</v>
      </c>
      <c r="W98" t="str">
        <f t="shared" si="25"/>
        <v>N/A</v>
      </c>
      <c r="X98" t="str">
        <f t="shared" si="25"/>
        <v>N/A</v>
      </c>
      <c r="Y98" t="str">
        <f t="shared" si="25"/>
        <v>N/A</v>
      </c>
      <c r="Z98" t="str">
        <f t="shared" si="25"/>
        <v>N/A</v>
      </c>
    </row>
    <row r="99" spans="1:26" x14ac:dyDescent="0.3">
      <c r="A99">
        <f t="shared" si="19"/>
        <v>92</v>
      </c>
      <c r="B99" s="6">
        <f t="shared" si="15"/>
        <v>45715</v>
      </c>
      <c r="C99">
        <f t="shared" si="18"/>
        <v>1</v>
      </c>
      <c r="D99">
        <f t="shared" si="24"/>
        <v>1</v>
      </c>
      <c r="E99">
        <f t="shared" si="24"/>
        <v>1</v>
      </c>
      <c r="F99">
        <f t="shared" si="24"/>
        <v>1</v>
      </c>
      <c r="G99">
        <f t="shared" si="24"/>
        <v>1</v>
      </c>
      <c r="H99">
        <f t="shared" si="24"/>
        <v>1</v>
      </c>
      <c r="I99">
        <f t="shared" si="24"/>
        <v>1</v>
      </c>
      <c r="J99">
        <f t="shared" si="24"/>
        <v>1</v>
      </c>
      <c r="K99">
        <f t="shared" si="24"/>
        <v>1</v>
      </c>
      <c r="L99">
        <f t="shared" si="24"/>
        <v>1</v>
      </c>
      <c r="M99">
        <f t="shared" si="24"/>
        <v>1</v>
      </c>
      <c r="N99">
        <f t="shared" si="25"/>
        <v>1</v>
      </c>
      <c r="O99">
        <f t="shared" si="25"/>
        <v>0</v>
      </c>
      <c r="P99">
        <f t="shared" si="25"/>
        <v>0</v>
      </c>
      <c r="Q99">
        <f t="shared" si="25"/>
        <v>1</v>
      </c>
      <c r="R99">
        <f t="shared" si="25"/>
        <v>1</v>
      </c>
      <c r="S99" t="str">
        <f t="shared" si="25"/>
        <v>N/A</v>
      </c>
      <c r="T99" t="str">
        <f t="shared" si="25"/>
        <v>N/A</v>
      </c>
      <c r="U99" t="str">
        <f t="shared" si="25"/>
        <v>N/A</v>
      </c>
      <c r="V99" t="str">
        <f t="shared" si="25"/>
        <v>N/A</v>
      </c>
      <c r="W99" t="str">
        <f t="shared" si="25"/>
        <v>N/A</v>
      </c>
      <c r="X99" t="str">
        <f t="shared" si="25"/>
        <v>N/A</v>
      </c>
      <c r="Y99" t="str">
        <f t="shared" si="25"/>
        <v>N/A</v>
      </c>
      <c r="Z99" t="str">
        <f t="shared" si="25"/>
        <v>N/A</v>
      </c>
    </row>
    <row r="100" spans="1:26" x14ac:dyDescent="0.3">
      <c r="A100">
        <f t="shared" si="19"/>
        <v>93</v>
      </c>
      <c r="B100" s="6">
        <f t="shared" si="15"/>
        <v>45722</v>
      </c>
      <c r="C100">
        <f t="shared" si="18"/>
        <v>1</v>
      </c>
      <c r="D100">
        <f t="shared" si="24"/>
        <v>1</v>
      </c>
      <c r="E100">
        <f t="shared" si="24"/>
        <v>1</v>
      </c>
      <c r="F100">
        <f t="shared" si="24"/>
        <v>1</v>
      </c>
      <c r="G100">
        <f t="shared" si="24"/>
        <v>1</v>
      </c>
      <c r="H100">
        <f t="shared" si="24"/>
        <v>1</v>
      </c>
      <c r="I100">
        <f t="shared" si="24"/>
        <v>1</v>
      </c>
      <c r="J100">
        <f t="shared" si="24"/>
        <v>1</v>
      </c>
      <c r="K100">
        <f t="shared" si="24"/>
        <v>1</v>
      </c>
      <c r="L100">
        <f t="shared" si="24"/>
        <v>1</v>
      </c>
      <c r="M100">
        <f t="shared" si="24"/>
        <v>1</v>
      </c>
      <c r="N100">
        <f t="shared" si="25"/>
        <v>1</v>
      </c>
      <c r="O100">
        <f t="shared" si="25"/>
        <v>1</v>
      </c>
      <c r="P100">
        <f t="shared" si="25"/>
        <v>0</v>
      </c>
      <c r="Q100">
        <f t="shared" si="25"/>
        <v>1</v>
      </c>
      <c r="R100">
        <f t="shared" si="25"/>
        <v>1</v>
      </c>
      <c r="S100" t="str">
        <f t="shared" si="25"/>
        <v>N/A</v>
      </c>
      <c r="T100" t="str">
        <f t="shared" si="25"/>
        <v>N/A</v>
      </c>
      <c r="U100" t="str">
        <f t="shared" si="25"/>
        <v>N/A</v>
      </c>
      <c r="V100" t="str">
        <f t="shared" si="25"/>
        <v>N/A</v>
      </c>
      <c r="W100" t="str">
        <f t="shared" si="25"/>
        <v>N/A</v>
      </c>
      <c r="X100" t="str">
        <f t="shared" si="25"/>
        <v>N/A</v>
      </c>
      <c r="Y100" t="str">
        <f t="shared" si="25"/>
        <v>N/A</v>
      </c>
      <c r="Z100" t="str">
        <f t="shared" si="25"/>
        <v>N/A</v>
      </c>
    </row>
    <row r="101" spans="1:26" x14ac:dyDescent="0.3">
      <c r="A101">
        <f t="shared" si="19"/>
        <v>94</v>
      </c>
      <c r="B101" s="6">
        <f t="shared" si="15"/>
        <v>45729</v>
      </c>
      <c r="C101">
        <f t="shared" si="18"/>
        <v>2</v>
      </c>
      <c r="D101">
        <f t="shared" si="24"/>
        <v>1</v>
      </c>
      <c r="E101">
        <f t="shared" si="24"/>
        <v>1</v>
      </c>
      <c r="F101">
        <f t="shared" si="24"/>
        <v>1</v>
      </c>
      <c r="G101">
        <f t="shared" si="24"/>
        <v>1</v>
      </c>
      <c r="H101">
        <f t="shared" si="24"/>
        <v>1</v>
      </c>
      <c r="I101">
        <f t="shared" si="24"/>
        <v>1</v>
      </c>
      <c r="J101">
        <f t="shared" si="24"/>
        <v>1</v>
      </c>
      <c r="K101">
        <f t="shared" si="24"/>
        <v>1</v>
      </c>
      <c r="L101">
        <f t="shared" si="24"/>
        <v>1</v>
      </c>
      <c r="M101">
        <f t="shared" si="24"/>
        <v>1</v>
      </c>
      <c r="N101">
        <f t="shared" si="25"/>
        <v>1</v>
      </c>
      <c r="O101">
        <f t="shared" si="25"/>
        <v>1</v>
      </c>
      <c r="P101">
        <f t="shared" si="25"/>
        <v>1</v>
      </c>
      <c r="Q101">
        <f t="shared" si="25"/>
        <v>2</v>
      </c>
      <c r="R101">
        <f t="shared" si="25"/>
        <v>1</v>
      </c>
      <c r="S101" t="str">
        <f t="shared" si="25"/>
        <v>N/A</v>
      </c>
      <c r="T101" t="str">
        <f t="shared" si="25"/>
        <v>N/A</v>
      </c>
      <c r="U101" t="str">
        <f t="shared" si="25"/>
        <v>N/A</v>
      </c>
      <c r="V101" t="str">
        <f t="shared" si="25"/>
        <v>N/A</v>
      </c>
      <c r="W101" t="str">
        <f t="shared" si="25"/>
        <v>N/A</v>
      </c>
      <c r="X101" t="str">
        <f t="shared" si="25"/>
        <v>N/A</v>
      </c>
      <c r="Y101" t="str">
        <f t="shared" si="25"/>
        <v>N/A</v>
      </c>
      <c r="Z101" t="str">
        <f t="shared" si="25"/>
        <v>N/A</v>
      </c>
    </row>
    <row r="102" spans="1:26" x14ac:dyDescent="0.3">
      <c r="A102">
        <f t="shared" si="19"/>
        <v>95</v>
      </c>
      <c r="B102" s="6">
        <f t="shared" si="15"/>
        <v>45736</v>
      </c>
      <c r="C102">
        <f t="shared" si="18"/>
        <v>0</v>
      </c>
      <c r="D102">
        <f t="shared" si="24"/>
        <v>2</v>
      </c>
      <c r="E102">
        <f t="shared" si="24"/>
        <v>1</v>
      </c>
      <c r="F102">
        <f t="shared" si="24"/>
        <v>1</v>
      </c>
      <c r="G102">
        <f t="shared" si="24"/>
        <v>1</v>
      </c>
      <c r="H102">
        <f t="shared" si="24"/>
        <v>1</v>
      </c>
      <c r="I102">
        <f t="shared" si="24"/>
        <v>1</v>
      </c>
      <c r="J102">
        <f t="shared" si="24"/>
        <v>1</v>
      </c>
      <c r="K102">
        <f t="shared" si="24"/>
        <v>1</v>
      </c>
      <c r="L102">
        <f t="shared" si="24"/>
        <v>1</v>
      </c>
      <c r="M102">
        <f t="shared" si="24"/>
        <v>1</v>
      </c>
      <c r="N102">
        <f t="shared" si="25"/>
        <v>1</v>
      </c>
      <c r="O102">
        <f t="shared" si="25"/>
        <v>1</v>
      </c>
      <c r="P102">
        <f t="shared" si="25"/>
        <v>1</v>
      </c>
      <c r="Q102">
        <f t="shared" si="25"/>
        <v>0</v>
      </c>
      <c r="R102">
        <f t="shared" si="25"/>
        <v>2</v>
      </c>
      <c r="S102" t="str">
        <f t="shared" si="25"/>
        <v>N/A</v>
      </c>
      <c r="T102" t="str">
        <f t="shared" si="25"/>
        <v>N/A</v>
      </c>
      <c r="U102" t="str">
        <f t="shared" si="25"/>
        <v>N/A</v>
      </c>
      <c r="V102" t="str">
        <f t="shared" si="25"/>
        <v>N/A</v>
      </c>
      <c r="W102" t="str">
        <f t="shared" si="25"/>
        <v>N/A</v>
      </c>
      <c r="X102" t="str">
        <f t="shared" si="25"/>
        <v>N/A</v>
      </c>
      <c r="Y102" t="str">
        <f t="shared" si="25"/>
        <v>N/A</v>
      </c>
      <c r="Z102" t="str">
        <f t="shared" si="25"/>
        <v>N/A</v>
      </c>
    </row>
    <row r="103" spans="1:26" x14ac:dyDescent="0.3">
      <c r="A103">
        <f t="shared" si="19"/>
        <v>96</v>
      </c>
      <c r="B103" s="6">
        <f t="shared" si="15"/>
        <v>45743</v>
      </c>
      <c r="C103">
        <f t="shared" si="18"/>
        <v>0</v>
      </c>
      <c r="D103">
        <f t="shared" si="24"/>
        <v>0</v>
      </c>
      <c r="E103">
        <f t="shared" si="24"/>
        <v>2</v>
      </c>
      <c r="F103">
        <f t="shared" si="24"/>
        <v>1</v>
      </c>
      <c r="G103">
        <f t="shared" si="24"/>
        <v>1</v>
      </c>
      <c r="H103">
        <f t="shared" si="24"/>
        <v>1</v>
      </c>
      <c r="I103">
        <f t="shared" si="24"/>
        <v>1</v>
      </c>
      <c r="J103">
        <f t="shared" si="24"/>
        <v>1</v>
      </c>
      <c r="K103">
        <f t="shared" si="24"/>
        <v>1</v>
      </c>
      <c r="L103">
        <f t="shared" si="24"/>
        <v>1</v>
      </c>
      <c r="M103">
        <f t="shared" si="24"/>
        <v>1</v>
      </c>
      <c r="N103">
        <f t="shared" si="25"/>
        <v>1</v>
      </c>
      <c r="O103">
        <f t="shared" si="25"/>
        <v>1</v>
      </c>
      <c r="P103">
        <f t="shared" si="25"/>
        <v>1</v>
      </c>
      <c r="Q103">
        <f t="shared" si="25"/>
        <v>0</v>
      </c>
      <c r="R103">
        <f t="shared" si="25"/>
        <v>0</v>
      </c>
      <c r="S103" t="str">
        <f t="shared" si="25"/>
        <v>N/A</v>
      </c>
      <c r="T103" t="str">
        <f t="shared" si="25"/>
        <v>N/A</v>
      </c>
      <c r="U103" t="str">
        <f t="shared" si="25"/>
        <v>N/A</v>
      </c>
      <c r="V103" t="str">
        <f t="shared" si="25"/>
        <v>N/A</v>
      </c>
      <c r="W103" t="str">
        <f t="shared" si="25"/>
        <v>N/A</v>
      </c>
      <c r="X103" t="str">
        <f t="shared" si="25"/>
        <v>N/A</v>
      </c>
      <c r="Y103" t="str">
        <f t="shared" si="25"/>
        <v>N/A</v>
      </c>
      <c r="Z103" t="str">
        <f t="shared" si="25"/>
        <v>N/A</v>
      </c>
    </row>
    <row r="104" spans="1:26" x14ac:dyDescent="0.3">
      <c r="A104">
        <f t="shared" si="19"/>
        <v>97</v>
      </c>
      <c r="B104" s="6">
        <f t="shared" si="15"/>
        <v>45750</v>
      </c>
      <c r="C104">
        <f t="shared" si="18"/>
        <v>1</v>
      </c>
      <c r="D104">
        <f t="shared" si="24"/>
        <v>0</v>
      </c>
      <c r="E104">
        <f t="shared" si="24"/>
        <v>0</v>
      </c>
      <c r="F104">
        <f t="shared" si="24"/>
        <v>2</v>
      </c>
      <c r="G104">
        <f t="shared" si="24"/>
        <v>1</v>
      </c>
      <c r="H104">
        <f t="shared" si="24"/>
        <v>1</v>
      </c>
      <c r="I104">
        <f t="shared" si="24"/>
        <v>1</v>
      </c>
      <c r="J104">
        <f t="shared" si="24"/>
        <v>1</v>
      </c>
      <c r="K104">
        <f t="shared" si="24"/>
        <v>1</v>
      </c>
      <c r="L104">
        <f t="shared" si="24"/>
        <v>1</v>
      </c>
      <c r="M104">
        <f t="shared" si="24"/>
        <v>1</v>
      </c>
      <c r="N104">
        <f t="shared" si="25"/>
        <v>1</v>
      </c>
      <c r="O104">
        <f t="shared" si="25"/>
        <v>1</v>
      </c>
      <c r="P104">
        <f t="shared" si="25"/>
        <v>1</v>
      </c>
      <c r="Q104">
        <f t="shared" si="25"/>
        <v>1</v>
      </c>
      <c r="R104">
        <f t="shared" si="25"/>
        <v>0</v>
      </c>
      <c r="S104" t="str">
        <f t="shared" si="25"/>
        <v>N/A</v>
      </c>
      <c r="T104" t="str">
        <f t="shared" si="25"/>
        <v>N/A</v>
      </c>
      <c r="U104" t="str">
        <f t="shared" si="25"/>
        <v>N/A</v>
      </c>
      <c r="V104" t="str">
        <f t="shared" si="25"/>
        <v>N/A</v>
      </c>
      <c r="W104" t="str">
        <f t="shared" si="25"/>
        <v>N/A</v>
      </c>
      <c r="X104" t="str">
        <f t="shared" si="25"/>
        <v>N/A</v>
      </c>
      <c r="Y104" t="str">
        <f t="shared" si="25"/>
        <v>N/A</v>
      </c>
      <c r="Z104" t="str">
        <f t="shared" si="25"/>
        <v>N/A</v>
      </c>
    </row>
    <row r="105" spans="1:26" x14ac:dyDescent="0.3">
      <c r="A105">
        <f t="shared" si="19"/>
        <v>98</v>
      </c>
      <c r="B105" s="6">
        <f t="shared" si="15"/>
        <v>45757</v>
      </c>
      <c r="C105">
        <f t="shared" si="18"/>
        <v>1</v>
      </c>
      <c r="D105">
        <f t="shared" si="24"/>
        <v>1</v>
      </c>
      <c r="E105">
        <f t="shared" si="24"/>
        <v>0</v>
      </c>
      <c r="F105">
        <f t="shared" si="24"/>
        <v>0</v>
      </c>
      <c r="G105">
        <f t="shared" si="24"/>
        <v>2</v>
      </c>
      <c r="H105">
        <f t="shared" si="24"/>
        <v>1</v>
      </c>
      <c r="I105">
        <f t="shared" si="24"/>
        <v>1</v>
      </c>
      <c r="J105">
        <f t="shared" si="24"/>
        <v>1</v>
      </c>
      <c r="K105">
        <f t="shared" si="24"/>
        <v>1</v>
      </c>
      <c r="L105">
        <f t="shared" si="24"/>
        <v>1</v>
      </c>
      <c r="M105">
        <f t="shared" si="24"/>
        <v>1</v>
      </c>
      <c r="N105">
        <f t="shared" si="25"/>
        <v>1</v>
      </c>
      <c r="O105">
        <f t="shared" si="25"/>
        <v>1</v>
      </c>
      <c r="P105">
        <f t="shared" si="25"/>
        <v>1</v>
      </c>
      <c r="Q105">
        <f t="shared" si="25"/>
        <v>1</v>
      </c>
      <c r="R105">
        <f t="shared" si="25"/>
        <v>1</v>
      </c>
      <c r="S105" t="str">
        <f t="shared" si="25"/>
        <v>N/A</v>
      </c>
      <c r="T105" t="str">
        <f t="shared" si="25"/>
        <v>N/A</v>
      </c>
      <c r="U105" t="str">
        <f t="shared" si="25"/>
        <v>N/A</v>
      </c>
      <c r="V105" t="str">
        <f t="shared" si="25"/>
        <v>N/A</v>
      </c>
      <c r="W105" t="str">
        <f t="shared" si="25"/>
        <v>N/A</v>
      </c>
      <c r="X105" t="str">
        <f t="shared" si="25"/>
        <v>N/A</v>
      </c>
      <c r="Y105" t="str">
        <f t="shared" si="25"/>
        <v>N/A</v>
      </c>
      <c r="Z105" t="str">
        <f t="shared" si="25"/>
        <v>N/A</v>
      </c>
    </row>
    <row r="106" spans="1:26" x14ac:dyDescent="0.3">
      <c r="A106">
        <f t="shared" si="19"/>
        <v>99</v>
      </c>
      <c r="B106" s="6">
        <f t="shared" si="15"/>
        <v>45764</v>
      </c>
      <c r="C106">
        <f t="shared" si="18"/>
        <v>1</v>
      </c>
      <c r="D106">
        <f t="shared" si="24"/>
        <v>1</v>
      </c>
      <c r="E106">
        <f t="shared" si="24"/>
        <v>1</v>
      </c>
      <c r="F106">
        <f t="shared" si="24"/>
        <v>0</v>
      </c>
      <c r="G106">
        <f t="shared" si="24"/>
        <v>0</v>
      </c>
      <c r="H106">
        <f t="shared" si="24"/>
        <v>2</v>
      </c>
      <c r="I106">
        <f t="shared" si="24"/>
        <v>1</v>
      </c>
      <c r="J106">
        <f t="shared" si="24"/>
        <v>1</v>
      </c>
      <c r="K106">
        <f t="shared" si="24"/>
        <v>1</v>
      </c>
      <c r="L106">
        <f t="shared" si="24"/>
        <v>1</v>
      </c>
      <c r="M106">
        <f t="shared" si="24"/>
        <v>1</v>
      </c>
      <c r="N106">
        <f t="shared" si="25"/>
        <v>1</v>
      </c>
      <c r="O106">
        <f t="shared" si="25"/>
        <v>1</v>
      </c>
      <c r="P106">
        <f t="shared" si="25"/>
        <v>1</v>
      </c>
      <c r="Q106">
        <f t="shared" si="25"/>
        <v>1</v>
      </c>
      <c r="R106">
        <f t="shared" si="25"/>
        <v>1</v>
      </c>
      <c r="S106" t="str">
        <f t="shared" si="25"/>
        <v>N/A</v>
      </c>
      <c r="T106" t="str">
        <f t="shared" si="25"/>
        <v>N/A</v>
      </c>
      <c r="U106" t="str">
        <f t="shared" si="25"/>
        <v>N/A</v>
      </c>
      <c r="V106" t="str">
        <f t="shared" si="25"/>
        <v>N/A</v>
      </c>
      <c r="W106" t="str">
        <f t="shared" si="25"/>
        <v>N/A</v>
      </c>
      <c r="X106" t="str">
        <f t="shared" si="25"/>
        <v>N/A</v>
      </c>
      <c r="Y106" t="str">
        <f t="shared" si="25"/>
        <v>N/A</v>
      </c>
      <c r="Z106" t="str">
        <f t="shared" si="25"/>
        <v>N/A</v>
      </c>
    </row>
    <row r="107" spans="1:26" x14ac:dyDescent="0.3">
      <c r="A107">
        <f t="shared" si="19"/>
        <v>100</v>
      </c>
      <c r="B107" s="6">
        <f t="shared" si="15"/>
        <v>45771</v>
      </c>
      <c r="C107">
        <f t="shared" si="18"/>
        <v>1</v>
      </c>
      <c r="D107">
        <f t="shared" si="24"/>
        <v>1</v>
      </c>
      <c r="E107">
        <f t="shared" si="24"/>
        <v>1</v>
      </c>
      <c r="F107">
        <f t="shared" si="24"/>
        <v>1</v>
      </c>
      <c r="G107">
        <f t="shared" si="24"/>
        <v>0</v>
      </c>
      <c r="H107">
        <f t="shared" si="24"/>
        <v>0</v>
      </c>
      <c r="I107">
        <f t="shared" si="24"/>
        <v>2</v>
      </c>
      <c r="J107">
        <f t="shared" si="24"/>
        <v>1</v>
      </c>
      <c r="K107">
        <f t="shared" si="24"/>
        <v>1</v>
      </c>
      <c r="L107">
        <f t="shared" si="24"/>
        <v>1</v>
      </c>
      <c r="M107">
        <f t="shared" si="24"/>
        <v>1</v>
      </c>
      <c r="N107">
        <f t="shared" si="25"/>
        <v>1</v>
      </c>
      <c r="O107">
        <f t="shared" si="25"/>
        <v>1</v>
      </c>
      <c r="P107">
        <f t="shared" si="25"/>
        <v>1</v>
      </c>
      <c r="Q107">
        <f t="shared" si="25"/>
        <v>1</v>
      </c>
      <c r="R107">
        <f t="shared" si="25"/>
        <v>1</v>
      </c>
      <c r="S107" t="str">
        <f t="shared" si="25"/>
        <v>N/A</v>
      </c>
      <c r="T107" t="str">
        <f t="shared" si="25"/>
        <v>N/A</v>
      </c>
      <c r="U107" t="str">
        <f t="shared" si="25"/>
        <v>N/A</v>
      </c>
      <c r="V107" t="str">
        <f t="shared" si="25"/>
        <v>N/A</v>
      </c>
      <c r="W107" t="str">
        <f t="shared" si="25"/>
        <v>N/A</v>
      </c>
      <c r="X107" t="str">
        <f t="shared" si="25"/>
        <v>N/A</v>
      </c>
      <c r="Y107" t="str">
        <f t="shared" si="25"/>
        <v>N/A</v>
      </c>
      <c r="Z107" t="str">
        <f t="shared" si="25"/>
        <v>N/A</v>
      </c>
    </row>
    <row r="108" spans="1:26" x14ac:dyDescent="0.3">
      <c r="A108">
        <f t="shared" si="19"/>
        <v>101</v>
      </c>
      <c r="B108" s="6">
        <f t="shared" si="15"/>
        <v>45778</v>
      </c>
      <c r="C108">
        <f t="shared" si="18"/>
        <v>1</v>
      </c>
      <c r="D108">
        <f t="shared" ref="D108:M117" si="26">IF(D$6="N/A","N/A",IF(D$6=$B$3+1,$C108,IF(C107=1,1,IF(C107=2,2,0))))</f>
        <v>1</v>
      </c>
      <c r="E108">
        <f t="shared" si="26"/>
        <v>1</v>
      </c>
      <c r="F108">
        <f t="shared" si="26"/>
        <v>1</v>
      </c>
      <c r="G108">
        <f t="shared" si="26"/>
        <v>1</v>
      </c>
      <c r="H108">
        <f t="shared" si="26"/>
        <v>0</v>
      </c>
      <c r="I108">
        <f t="shared" si="26"/>
        <v>0</v>
      </c>
      <c r="J108">
        <f t="shared" si="26"/>
        <v>2</v>
      </c>
      <c r="K108">
        <f t="shared" si="26"/>
        <v>1</v>
      </c>
      <c r="L108">
        <f t="shared" si="26"/>
        <v>1</v>
      </c>
      <c r="M108">
        <f t="shared" si="26"/>
        <v>1</v>
      </c>
      <c r="N108">
        <f t="shared" ref="N108:Z117" si="27">IF(N$6="N/A","N/A",IF(N$6=$B$3+1,$C108,IF(M107=1,1,IF(M107=2,2,0))))</f>
        <v>1</v>
      </c>
      <c r="O108">
        <f t="shared" si="27"/>
        <v>1</v>
      </c>
      <c r="P108">
        <f t="shared" si="27"/>
        <v>1</v>
      </c>
      <c r="Q108">
        <f t="shared" si="27"/>
        <v>1</v>
      </c>
      <c r="R108">
        <f t="shared" si="27"/>
        <v>1</v>
      </c>
      <c r="S108" t="str">
        <f t="shared" si="27"/>
        <v>N/A</v>
      </c>
      <c r="T108" t="str">
        <f t="shared" si="27"/>
        <v>N/A</v>
      </c>
      <c r="U108" t="str">
        <f t="shared" si="27"/>
        <v>N/A</v>
      </c>
      <c r="V108" t="str">
        <f t="shared" si="27"/>
        <v>N/A</v>
      </c>
      <c r="W108" t="str">
        <f t="shared" si="27"/>
        <v>N/A</v>
      </c>
      <c r="X108" t="str">
        <f t="shared" si="27"/>
        <v>N/A</v>
      </c>
      <c r="Y108" t="str">
        <f t="shared" si="27"/>
        <v>N/A</v>
      </c>
      <c r="Z108" t="str">
        <f t="shared" si="27"/>
        <v>N/A</v>
      </c>
    </row>
    <row r="109" spans="1:26" x14ac:dyDescent="0.3">
      <c r="A109">
        <f t="shared" si="19"/>
        <v>102</v>
      </c>
      <c r="B109" s="6">
        <f t="shared" si="15"/>
        <v>45785</v>
      </c>
      <c r="C109">
        <f t="shared" si="18"/>
        <v>1</v>
      </c>
      <c r="D109">
        <f t="shared" si="26"/>
        <v>1</v>
      </c>
      <c r="E109">
        <f t="shared" si="26"/>
        <v>1</v>
      </c>
      <c r="F109">
        <f t="shared" si="26"/>
        <v>1</v>
      </c>
      <c r="G109">
        <f t="shared" si="26"/>
        <v>1</v>
      </c>
      <c r="H109">
        <f t="shared" si="26"/>
        <v>1</v>
      </c>
      <c r="I109">
        <f t="shared" si="26"/>
        <v>0</v>
      </c>
      <c r="J109">
        <f t="shared" si="26"/>
        <v>0</v>
      </c>
      <c r="K109">
        <f t="shared" si="26"/>
        <v>2</v>
      </c>
      <c r="L109">
        <f t="shared" si="26"/>
        <v>1</v>
      </c>
      <c r="M109">
        <f t="shared" si="26"/>
        <v>1</v>
      </c>
      <c r="N109">
        <f t="shared" si="27"/>
        <v>1</v>
      </c>
      <c r="O109">
        <f t="shared" si="27"/>
        <v>1</v>
      </c>
      <c r="P109">
        <f t="shared" si="27"/>
        <v>1</v>
      </c>
      <c r="Q109">
        <f t="shared" si="27"/>
        <v>1</v>
      </c>
      <c r="R109">
        <f t="shared" si="27"/>
        <v>1</v>
      </c>
      <c r="S109" t="str">
        <f t="shared" si="27"/>
        <v>N/A</v>
      </c>
      <c r="T109" t="str">
        <f t="shared" si="27"/>
        <v>N/A</v>
      </c>
      <c r="U109" t="str">
        <f t="shared" si="27"/>
        <v>N/A</v>
      </c>
      <c r="V109" t="str">
        <f t="shared" si="27"/>
        <v>N/A</v>
      </c>
      <c r="W109" t="str">
        <f t="shared" si="27"/>
        <v>N/A</v>
      </c>
      <c r="X109" t="str">
        <f t="shared" si="27"/>
        <v>N/A</v>
      </c>
      <c r="Y109" t="str">
        <f t="shared" si="27"/>
        <v>N/A</v>
      </c>
      <c r="Z109" t="str">
        <f t="shared" si="27"/>
        <v>N/A</v>
      </c>
    </row>
    <row r="110" spans="1:26" x14ac:dyDescent="0.3">
      <c r="A110">
        <f t="shared" si="19"/>
        <v>103</v>
      </c>
      <c r="B110" s="6">
        <f t="shared" si="15"/>
        <v>45792</v>
      </c>
      <c r="C110">
        <f t="shared" si="18"/>
        <v>1</v>
      </c>
      <c r="D110">
        <f t="shared" si="26"/>
        <v>1</v>
      </c>
      <c r="E110">
        <f t="shared" si="26"/>
        <v>1</v>
      </c>
      <c r="F110">
        <f t="shared" si="26"/>
        <v>1</v>
      </c>
      <c r="G110">
        <f t="shared" si="26"/>
        <v>1</v>
      </c>
      <c r="H110">
        <f t="shared" si="26"/>
        <v>1</v>
      </c>
      <c r="I110">
        <f t="shared" si="26"/>
        <v>1</v>
      </c>
      <c r="J110">
        <f t="shared" si="26"/>
        <v>0</v>
      </c>
      <c r="K110">
        <f t="shared" si="26"/>
        <v>0</v>
      </c>
      <c r="L110">
        <f t="shared" si="26"/>
        <v>2</v>
      </c>
      <c r="M110">
        <f t="shared" si="26"/>
        <v>1</v>
      </c>
      <c r="N110">
        <f t="shared" si="27"/>
        <v>1</v>
      </c>
      <c r="O110">
        <f t="shared" si="27"/>
        <v>1</v>
      </c>
      <c r="P110">
        <f t="shared" si="27"/>
        <v>1</v>
      </c>
      <c r="Q110">
        <f t="shared" si="27"/>
        <v>1</v>
      </c>
      <c r="R110">
        <f t="shared" si="27"/>
        <v>1</v>
      </c>
      <c r="S110" t="str">
        <f t="shared" si="27"/>
        <v>N/A</v>
      </c>
      <c r="T110" t="str">
        <f t="shared" si="27"/>
        <v>N/A</v>
      </c>
      <c r="U110" t="str">
        <f t="shared" si="27"/>
        <v>N/A</v>
      </c>
      <c r="V110" t="str">
        <f t="shared" si="27"/>
        <v>N/A</v>
      </c>
      <c r="W110" t="str">
        <f t="shared" si="27"/>
        <v>N/A</v>
      </c>
      <c r="X110" t="str">
        <f t="shared" si="27"/>
        <v>N/A</v>
      </c>
      <c r="Y110" t="str">
        <f t="shared" si="27"/>
        <v>N/A</v>
      </c>
      <c r="Z110" t="str">
        <f t="shared" si="27"/>
        <v>N/A</v>
      </c>
    </row>
    <row r="111" spans="1:26" x14ac:dyDescent="0.3">
      <c r="A111">
        <f t="shared" si="19"/>
        <v>104</v>
      </c>
      <c r="B111" s="6">
        <f t="shared" si="15"/>
        <v>45799</v>
      </c>
      <c r="C111">
        <f t="shared" si="18"/>
        <v>1</v>
      </c>
      <c r="D111">
        <f t="shared" si="26"/>
        <v>1</v>
      </c>
      <c r="E111">
        <f t="shared" si="26"/>
        <v>1</v>
      </c>
      <c r="F111">
        <f t="shared" si="26"/>
        <v>1</v>
      </c>
      <c r="G111">
        <f t="shared" si="26"/>
        <v>1</v>
      </c>
      <c r="H111">
        <f t="shared" si="26"/>
        <v>1</v>
      </c>
      <c r="I111">
        <f t="shared" si="26"/>
        <v>1</v>
      </c>
      <c r="J111">
        <f t="shared" si="26"/>
        <v>1</v>
      </c>
      <c r="K111">
        <f t="shared" si="26"/>
        <v>0</v>
      </c>
      <c r="L111">
        <f t="shared" si="26"/>
        <v>0</v>
      </c>
      <c r="M111">
        <f t="shared" si="26"/>
        <v>2</v>
      </c>
      <c r="N111">
        <f t="shared" si="27"/>
        <v>1</v>
      </c>
      <c r="O111">
        <f t="shared" si="27"/>
        <v>1</v>
      </c>
      <c r="P111">
        <f t="shared" si="27"/>
        <v>1</v>
      </c>
      <c r="Q111">
        <f t="shared" si="27"/>
        <v>1</v>
      </c>
      <c r="R111">
        <f t="shared" si="27"/>
        <v>1</v>
      </c>
      <c r="S111" t="str">
        <f t="shared" si="27"/>
        <v>N/A</v>
      </c>
      <c r="T111" t="str">
        <f t="shared" si="27"/>
        <v>N/A</v>
      </c>
      <c r="U111" t="str">
        <f t="shared" si="27"/>
        <v>N/A</v>
      </c>
      <c r="V111" t="str">
        <f t="shared" si="27"/>
        <v>N/A</v>
      </c>
      <c r="W111" t="str">
        <f t="shared" si="27"/>
        <v>N/A</v>
      </c>
      <c r="X111" t="str">
        <f t="shared" si="27"/>
        <v>N/A</v>
      </c>
      <c r="Y111" t="str">
        <f t="shared" si="27"/>
        <v>N/A</v>
      </c>
      <c r="Z111" t="str">
        <f t="shared" si="27"/>
        <v>N/A</v>
      </c>
    </row>
    <row r="112" spans="1:26" x14ac:dyDescent="0.3">
      <c r="A112">
        <f t="shared" ref="A112" si="28">A111+1</f>
        <v>105</v>
      </c>
      <c r="B112" s="6">
        <f t="shared" si="15"/>
        <v>45806</v>
      </c>
      <c r="C112">
        <f t="shared" si="18"/>
        <v>1</v>
      </c>
      <c r="D112">
        <f t="shared" si="26"/>
        <v>1</v>
      </c>
      <c r="E112">
        <f t="shared" si="26"/>
        <v>1</v>
      </c>
      <c r="F112">
        <f t="shared" si="26"/>
        <v>1</v>
      </c>
      <c r="G112">
        <f t="shared" si="26"/>
        <v>1</v>
      </c>
      <c r="H112">
        <f t="shared" si="26"/>
        <v>1</v>
      </c>
      <c r="I112">
        <f t="shared" si="26"/>
        <v>1</v>
      </c>
      <c r="J112">
        <f t="shared" si="26"/>
        <v>1</v>
      </c>
      <c r="K112">
        <f t="shared" si="26"/>
        <v>1</v>
      </c>
      <c r="L112">
        <f t="shared" si="26"/>
        <v>0</v>
      </c>
      <c r="M112">
        <f t="shared" si="26"/>
        <v>0</v>
      </c>
      <c r="N112">
        <f t="shared" si="27"/>
        <v>2</v>
      </c>
      <c r="O112">
        <f t="shared" si="27"/>
        <v>1</v>
      </c>
      <c r="P112">
        <f t="shared" si="27"/>
        <v>1</v>
      </c>
      <c r="Q112">
        <f t="shared" si="27"/>
        <v>1</v>
      </c>
      <c r="R112">
        <f t="shared" si="27"/>
        <v>1</v>
      </c>
      <c r="S112" t="str">
        <f t="shared" si="27"/>
        <v>N/A</v>
      </c>
      <c r="T112" t="str">
        <f t="shared" si="27"/>
        <v>N/A</v>
      </c>
      <c r="U112" t="str">
        <f t="shared" si="27"/>
        <v>N/A</v>
      </c>
      <c r="V112" t="str">
        <f t="shared" si="27"/>
        <v>N/A</v>
      </c>
      <c r="W112" t="str">
        <f t="shared" si="27"/>
        <v>N/A</v>
      </c>
      <c r="X112" t="str">
        <f t="shared" si="27"/>
        <v>N/A</v>
      </c>
      <c r="Y112" t="str">
        <f t="shared" si="27"/>
        <v>N/A</v>
      </c>
      <c r="Z112" t="str">
        <f t="shared" si="27"/>
        <v>N/A</v>
      </c>
    </row>
    <row r="113" spans="1:26" x14ac:dyDescent="0.3">
      <c r="A113">
        <f t="shared" ref="A113" si="29">A112+1</f>
        <v>106</v>
      </c>
      <c r="B113" s="6">
        <f t="shared" si="15"/>
        <v>45813</v>
      </c>
      <c r="C113">
        <f t="shared" si="18"/>
        <v>1</v>
      </c>
      <c r="D113">
        <f t="shared" si="26"/>
        <v>1</v>
      </c>
      <c r="E113">
        <f t="shared" si="26"/>
        <v>1</v>
      </c>
      <c r="F113">
        <f t="shared" si="26"/>
        <v>1</v>
      </c>
      <c r="G113">
        <f t="shared" si="26"/>
        <v>1</v>
      </c>
      <c r="H113">
        <f t="shared" si="26"/>
        <v>1</v>
      </c>
      <c r="I113">
        <f t="shared" si="26"/>
        <v>1</v>
      </c>
      <c r="J113">
        <f t="shared" si="26"/>
        <v>1</v>
      </c>
      <c r="K113">
        <f t="shared" si="26"/>
        <v>1</v>
      </c>
      <c r="L113">
        <f t="shared" si="26"/>
        <v>1</v>
      </c>
      <c r="M113">
        <f t="shared" si="26"/>
        <v>0</v>
      </c>
      <c r="N113">
        <f t="shared" si="27"/>
        <v>0</v>
      </c>
      <c r="O113">
        <f t="shared" si="27"/>
        <v>2</v>
      </c>
      <c r="P113">
        <f t="shared" si="27"/>
        <v>1</v>
      </c>
      <c r="Q113">
        <f t="shared" si="27"/>
        <v>1</v>
      </c>
      <c r="R113">
        <f t="shared" si="27"/>
        <v>1</v>
      </c>
      <c r="S113" t="str">
        <f t="shared" si="27"/>
        <v>N/A</v>
      </c>
      <c r="T113" t="str">
        <f t="shared" si="27"/>
        <v>N/A</v>
      </c>
      <c r="U113" t="str">
        <f t="shared" si="27"/>
        <v>N/A</v>
      </c>
      <c r="V113" t="str">
        <f t="shared" si="27"/>
        <v>N/A</v>
      </c>
      <c r="W113" t="str">
        <f t="shared" si="27"/>
        <v>N/A</v>
      </c>
      <c r="X113" t="str">
        <f t="shared" si="27"/>
        <v>N/A</v>
      </c>
      <c r="Y113" t="str">
        <f t="shared" si="27"/>
        <v>N/A</v>
      </c>
      <c r="Z113" t="str">
        <f t="shared" si="27"/>
        <v>N/A</v>
      </c>
    </row>
    <row r="114" spans="1:26" x14ac:dyDescent="0.3">
      <c r="A114">
        <f t="shared" ref="A114" si="30">A113+1</f>
        <v>107</v>
      </c>
      <c r="B114" s="6">
        <f t="shared" si="15"/>
        <v>45820</v>
      </c>
      <c r="C114">
        <f t="shared" si="18"/>
        <v>1</v>
      </c>
      <c r="D114">
        <f t="shared" si="26"/>
        <v>1</v>
      </c>
      <c r="E114">
        <f t="shared" si="26"/>
        <v>1</v>
      </c>
      <c r="F114">
        <f t="shared" si="26"/>
        <v>1</v>
      </c>
      <c r="G114">
        <f t="shared" si="26"/>
        <v>1</v>
      </c>
      <c r="H114">
        <f t="shared" si="26"/>
        <v>1</v>
      </c>
      <c r="I114">
        <f t="shared" si="26"/>
        <v>1</v>
      </c>
      <c r="J114">
        <f t="shared" si="26"/>
        <v>1</v>
      </c>
      <c r="K114">
        <f t="shared" si="26"/>
        <v>1</v>
      </c>
      <c r="L114">
        <f t="shared" si="26"/>
        <v>1</v>
      </c>
      <c r="M114">
        <f t="shared" si="26"/>
        <v>1</v>
      </c>
      <c r="N114">
        <f t="shared" si="27"/>
        <v>0</v>
      </c>
      <c r="O114">
        <f t="shared" si="27"/>
        <v>0</v>
      </c>
      <c r="P114">
        <f t="shared" si="27"/>
        <v>2</v>
      </c>
      <c r="Q114">
        <f t="shared" si="27"/>
        <v>1</v>
      </c>
      <c r="R114">
        <f t="shared" si="27"/>
        <v>1</v>
      </c>
      <c r="S114" t="str">
        <f t="shared" si="27"/>
        <v>N/A</v>
      </c>
      <c r="T114" t="str">
        <f t="shared" si="27"/>
        <v>N/A</v>
      </c>
      <c r="U114" t="str">
        <f t="shared" si="27"/>
        <v>N/A</v>
      </c>
      <c r="V114" t="str">
        <f t="shared" si="27"/>
        <v>N/A</v>
      </c>
      <c r="W114" t="str">
        <f t="shared" si="27"/>
        <v>N/A</v>
      </c>
      <c r="X114" t="str">
        <f t="shared" si="27"/>
        <v>N/A</v>
      </c>
      <c r="Y114" t="str">
        <f t="shared" si="27"/>
        <v>N/A</v>
      </c>
      <c r="Z114" t="str">
        <f t="shared" si="27"/>
        <v>N/A</v>
      </c>
    </row>
    <row r="115" spans="1:26" x14ac:dyDescent="0.3">
      <c r="A115">
        <f t="shared" ref="A115" si="31">A114+1</f>
        <v>108</v>
      </c>
      <c r="B115" s="6">
        <f t="shared" si="15"/>
        <v>45827</v>
      </c>
      <c r="C115">
        <f t="shared" si="18"/>
        <v>1</v>
      </c>
      <c r="D115">
        <f t="shared" si="26"/>
        <v>1</v>
      </c>
      <c r="E115">
        <f t="shared" si="26"/>
        <v>1</v>
      </c>
      <c r="F115">
        <f t="shared" si="26"/>
        <v>1</v>
      </c>
      <c r="G115">
        <f t="shared" si="26"/>
        <v>1</v>
      </c>
      <c r="H115">
        <f t="shared" si="26"/>
        <v>1</v>
      </c>
      <c r="I115">
        <f t="shared" si="26"/>
        <v>1</v>
      </c>
      <c r="J115">
        <f t="shared" si="26"/>
        <v>1</v>
      </c>
      <c r="K115">
        <f t="shared" si="26"/>
        <v>1</v>
      </c>
      <c r="L115">
        <f t="shared" si="26"/>
        <v>1</v>
      </c>
      <c r="M115">
        <f t="shared" si="26"/>
        <v>1</v>
      </c>
      <c r="N115">
        <f t="shared" si="27"/>
        <v>1</v>
      </c>
      <c r="O115">
        <f t="shared" si="27"/>
        <v>0</v>
      </c>
      <c r="P115">
        <f t="shared" si="27"/>
        <v>0</v>
      </c>
      <c r="Q115">
        <f t="shared" si="27"/>
        <v>1</v>
      </c>
      <c r="R115">
        <f t="shared" si="27"/>
        <v>1</v>
      </c>
      <c r="S115" t="str">
        <f t="shared" si="27"/>
        <v>N/A</v>
      </c>
      <c r="T115" t="str">
        <f t="shared" si="27"/>
        <v>N/A</v>
      </c>
      <c r="U115" t="str">
        <f t="shared" si="27"/>
        <v>N/A</v>
      </c>
      <c r="V115" t="str">
        <f t="shared" si="27"/>
        <v>N/A</v>
      </c>
      <c r="W115" t="str">
        <f t="shared" si="27"/>
        <v>N/A</v>
      </c>
      <c r="X115" t="str">
        <f t="shared" si="27"/>
        <v>N/A</v>
      </c>
      <c r="Y115" t="str">
        <f t="shared" si="27"/>
        <v>N/A</v>
      </c>
      <c r="Z115" t="str">
        <f t="shared" si="27"/>
        <v>N/A</v>
      </c>
    </row>
    <row r="116" spans="1:26" x14ac:dyDescent="0.3">
      <c r="A116">
        <f t="shared" ref="A116" si="32">A115+1</f>
        <v>109</v>
      </c>
      <c r="B116" s="6">
        <f t="shared" si="15"/>
        <v>45834</v>
      </c>
      <c r="C116">
        <f t="shared" si="18"/>
        <v>1</v>
      </c>
      <c r="D116">
        <f t="shared" si="26"/>
        <v>1</v>
      </c>
      <c r="E116">
        <f t="shared" si="26"/>
        <v>1</v>
      </c>
      <c r="F116">
        <f t="shared" si="26"/>
        <v>1</v>
      </c>
      <c r="G116">
        <f t="shared" si="26"/>
        <v>1</v>
      </c>
      <c r="H116">
        <f t="shared" si="26"/>
        <v>1</v>
      </c>
      <c r="I116">
        <f t="shared" si="26"/>
        <v>1</v>
      </c>
      <c r="J116">
        <f t="shared" si="26"/>
        <v>1</v>
      </c>
      <c r="K116">
        <f t="shared" si="26"/>
        <v>1</v>
      </c>
      <c r="L116">
        <f t="shared" si="26"/>
        <v>1</v>
      </c>
      <c r="M116">
        <f t="shared" si="26"/>
        <v>1</v>
      </c>
      <c r="N116">
        <f t="shared" si="27"/>
        <v>1</v>
      </c>
      <c r="O116">
        <f t="shared" si="27"/>
        <v>1</v>
      </c>
      <c r="P116">
        <f t="shared" si="27"/>
        <v>0</v>
      </c>
      <c r="Q116">
        <f t="shared" si="27"/>
        <v>1</v>
      </c>
      <c r="R116">
        <f t="shared" si="27"/>
        <v>1</v>
      </c>
      <c r="S116" t="str">
        <f t="shared" si="27"/>
        <v>N/A</v>
      </c>
      <c r="T116" t="str">
        <f t="shared" si="27"/>
        <v>N/A</v>
      </c>
      <c r="U116" t="str">
        <f t="shared" si="27"/>
        <v>N/A</v>
      </c>
      <c r="V116" t="str">
        <f t="shared" si="27"/>
        <v>N/A</v>
      </c>
      <c r="W116" t="str">
        <f t="shared" si="27"/>
        <v>N/A</v>
      </c>
      <c r="X116" t="str">
        <f t="shared" si="27"/>
        <v>N/A</v>
      </c>
      <c r="Y116" t="str">
        <f t="shared" si="27"/>
        <v>N/A</v>
      </c>
      <c r="Z116" t="str">
        <f t="shared" si="27"/>
        <v>N/A</v>
      </c>
    </row>
    <row r="117" spans="1:26" x14ac:dyDescent="0.3">
      <c r="A117">
        <f t="shared" ref="A117" si="33">A116+1</f>
        <v>110</v>
      </c>
      <c r="B117" s="6">
        <f t="shared" si="15"/>
        <v>45841</v>
      </c>
      <c r="C117">
        <f t="shared" si="18"/>
        <v>2</v>
      </c>
      <c r="D117">
        <f t="shared" si="26"/>
        <v>1</v>
      </c>
      <c r="E117">
        <f t="shared" si="26"/>
        <v>1</v>
      </c>
      <c r="F117">
        <f t="shared" si="26"/>
        <v>1</v>
      </c>
      <c r="G117">
        <f t="shared" si="26"/>
        <v>1</v>
      </c>
      <c r="H117">
        <f t="shared" si="26"/>
        <v>1</v>
      </c>
      <c r="I117">
        <f t="shared" si="26"/>
        <v>1</v>
      </c>
      <c r="J117">
        <f t="shared" si="26"/>
        <v>1</v>
      </c>
      <c r="K117">
        <f t="shared" si="26"/>
        <v>1</v>
      </c>
      <c r="L117">
        <f t="shared" si="26"/>
        <v>1</v>
      </c>
      <c r="M117">
        <f t="shared" si="26"/>
        <v>1</v>
      </c>
      <c r="N117">
        <f t="shared" si="27"/>
        <v>1</v>
      </c>
      <c r="O117">
        <f t="shared" si="27"/>
        <v>1</v>
      </c>
      <c r="P117">
        <f t="shared" si="27"/>
        <v>1</v>
      </c>
      <c r="Q117">
        <f t="shared" si="27"/>
        <v>2</v>
      </c>
      <c r="R117">
        <f t="shared" si="27"/>
        <v>1</v>
      </c>
      <c r="S117" t="str">
        <f t="shared" si="27"/>
        <v>N/A</v>
      </c>
      <c r="T117" t="str">
        <f t="shared" si="27"/>
        <v>N/A</v>
      </c>
      <c r="U117" t="str">
        <f t="shared" si="27"/>
        <v>N/A</v>
      </c>
      <c r="V117" t="str">
        <f t="shared" si="27"/>
        <v>N/A</v>
      </c>
      <c r="W117" t="str">
        <f t="shared" si="27"/>
        <v>N/A</v>
      </c>
      <c r="X117" t="str">
        <f t="shared" si="27"/>
        <v>N/A</v>
      </c>
      <c r="Y117" t="str">
        <f t="shared" si="27"/>
        <v>N/A</v>
      </c>
      <c r="Z117" t="str">
        <f t="shared" si="27"/>
        <v>N/A</v>
      </c>
    </row>
    <row r="118" spans="1:26" x14ac:dyDescent="0.3">
      <c r="A118">
        <f t="shared" ref="A118" si="34">A117+1</f>
        <v>111</v>
      </c>
      <c r="B118" s="6">
        <f t="shared" si="15"/>
        <v>45848</v>
      </c>
      <c r="C118">
        <f t="shared" si="18"/>
        <v>0</v>
      </c>
      <c r="D118">
        <f t="shared" ref="D118:M127" si="35">IF(D$6="N/A","N/A",IF(D$6=$B$3+1,$C118,IF(C117=1,1,IF(C117=2,2,0))))</f>
        <v>2</v>
      </c>
      <c r="E118">
        <f t="shared" si="35"/>
        <v>1</v>
      </c>
      <c r="F118">
        <f t="shared" si="35"/>
        <v>1</v>
      </c>
      <c r="G118">
        <f t="shared" si="35"/>
        <v>1</v>
      </c>
      <c r="H118">
        <f t="shared" si="35"/>
        <v>1</v>
      </c>
      <c r="I118">
        <f t="shared" si="35"/>
        <v>1</v>
      </c>
      <c r="J118">
        <f t="shared" si="35"/>
        <v>1</v>
      </c>
      <c r="K118">
        <f t="shared" si="35"/>
        <v>1</v>
      </c>
      <c r="L118">
        <f t="shared" si="35"/>
        <v>1</v>
      </c>
      <c r="M118">
        <f t="shared" si="35"/>
        <v>1</v>
      </c>
      <c r="N118">
        <f t="shared" ref="N118:Z127" si="36">IF(N$6="N/A","N/A",IF(N$6=$B$3+1,$C118,IF(M117=1,1,IF(M117=2,2,0))))</f>
        <v>1</v>
      </c>
      <c r="O118">
        <f t="shared" si="36"/>
        <v>1</v>
      </c>
      <c r="P118">
        <f t="shared" si="36"/>
        <v>1</v>
      </c>
      <c r="Q118">
        <f t="shared" si="36"/>
        <v>0</v>
      </c>
      <c r="R118">
        <f t="shared" si="36"/>
        <v>2</v>
      </c>
      <c r="S118" t="str">
        <f t="shared" si="36"/>
        <v>N/A</v>
      </c>
      <c r="T118" t="str">
        <f t="shared" si="36"/>
        <v>N/A</v>
      </c>
      <c r="U118" t="str">
        <f t="shared" si="36"/>
        <v>N/A</v>
      </c>
      <c r="V118" t="str">
        <f t="shared" si="36"/>
        <v>N/A</v>
      </c>
      <c r="W118" t="str">
        <f t="shared" si="36"/>
        <v>N/A</v>
      </c>
      <c r="X118" t="str">
        <f t="shared" si="36"/>
        <v>N/A</v>
      </c>
      <c r="Y118" t="str">
        <f t="shared" si="36"/>
        <v>N/A</v>
      </c>
      <c r="Z118" t="str">
        <f t="shared" si="36"/>
        <v>N/A</v>
      </c>
    </row>
    <row r="119" spans="1:26" x14ac:dyDescent="0.3">
      <c r="A119">
        <f t="shared" ref="A119" si="37">A118+1</f>
        <v>112</v>
      </c>
      <c r="B119" s="6">
        <f t="shared" si="15"/>
        <v>45855</v>
      </c>
      <c r="C119">
        <f t="shared" si="18"/>
        <v>0</v>
      </c>
      <c r="D119">
        <f t="shared" si="35"/>
        <v>0</v>
      </c>
      <c r="E119">
        <f t="shared" si="35"/>
        <v>2</v>
      </c>
      <c r="F119">
        <f t="shared" si="35"/>
        <v>1</v>
      </c>
      <c r="G119">
        <f t="shared" si="35"/>
        <v>1</v>
      </c>
      <c r="H119">
        <f t="shared" si="35"/>
        <v>1</v>
      </c>
      <c r="I119">
        <f t="shared" si="35"/>
        <v>1</v>
      </c>
      <c r="J119">
        <f t="shared" si="35"/>
        <v>1</v>
      </c>
      <c r="K119">
        <f t="shared" si="35"/>
        <v>1</v>
      </c>
      <c r="L119">
        <f t="shared" si="35"/>
        <v>1</v>
      </c>
      <c r="M119">
        <f t="shared" si="35"/>
        <v>1</v>
      </c>
      <c r="N119">
        <f t="shared" si="36"/>
        <v>1</v>
      </c>
      <c r="O119">
        <f t="shared" si="36"/>
        <v>1</v>
      </c>
      <c r="P119">
        <f t="shared" si="36"/>
        <v>1</v>
      </c>
      <c r="Q119">
        <f t="shared" si="36"/>
        <v>0</v>
      </c>
      <c r="R119">
        <f t="shared" si="36"/>
        <v>0</v>
      </c>
      <c r="S119" t="str">
        <f t="shared" si="36"/>
        <v>N/A</v>
      </c>
      <c r="T119" t="str">
        <f t="shared" si="36"/>
        <v>N/A</v>
      </c>
      <c r="U119" t="str">
        <f t="shared" si="36"/>
        <v>N/A</v>
      </c>
      <c r="V119" t="str">
        <f t="shared" si="36"/>
        <v>N/A</v>
      </c>
      <c r="W119" t="str">
        <f t="shared" si="36"/>
        <v>N/A</v>
      </c>
      <c r="X119" t="str">
        <f t="shared" si="36"/>
        <v>N/A</v>
      </c>
      <c r="Y119" t="str">
        <f t="shared" si="36"/>
        <v>N/A</v>
      </c>
      <c r="Z119" t="str">
        <f t="shared" si="36"/>
        <v>N/A</v>
      </c>
    </row>
    <row r="120" spans="1:26" x14ac:dyDescent="0.3">
      <c r="A120">
        <f t="shared" ref="A120" si="38">A119+1</f>
        <v>113</v>
      </c>
      <c r="B120" s="6">
        <f t="shared" si="15"/>
        <v>45862</v>
      </c>
      <c r="C120">
        <f t="shared" si="18"/>
        <v>1</v>
      </c>
      <c r="D120">
        <f t="shared" si="35"/>
        <v>0</v>
      </c>
      <c r="E120">
        <f t="shared" si="35"/>
        <v>0</v>
      </c>
      <c r="F120">
        <f t="shared" si="35"/>
        <v>2</v>
      </c>
      <c r="G120">
        <f t="shared" si="35"/>
        <v>1</v>
      </c>
      <c r="H120">
        <f t="shared" si="35"/>
        <v>1</v>
      </c>
      <c r="I120">
        <f t="shared" si="35"/>
        <v>1</v>
      </c>
      <c r="J120">
        <f t="shared" si="35"/>
        <v>1</v>
      </c>
      <c r="K120">
        <f t="shared" si="35"/>
        <v>1</v>
      </c>
      <c r="L120">
        <f t="shared" si="35"/>
        <v>1</v>
      </c>
      <c r="M120">
        <f t="shared" si="35"/>
        <v>1</v>
      </c>
      <c r="N120">
        <f t="shared" si="36"/>
        <v>1</v>
      </c>
      <c r="O120">
        <f t="shared" si="36"/>
        <v>1</v>
      </c>
      <c r="P120">
        <f t="shared" si="36"/>
        <v>1</v>
      </c>
      <c r="Q120">
        <f t="shared" si="36"/>
        <v>1</v>
      </c>
      <c r="R120">
        <f t="shared" si="36"/>
        <v>0</v>
      </c>
      <c r="S120" t="str">
        <f t="shared" si="36"/>
        <v>N/A</v>
      </c>
      <c r="T120" t="str">
        <f t="shared" si="36"/>
        <v>N/A</v>
      </c>
      <c r="U120" t="str">
        <f t="shared" si="36"/>
        <v>N/A</v>
      </c>
      <c r="V120" t="str">
        <f t="shared" si="36"/>
        <v>N/A</v>
      </c>
      <c r="W120" t="str">
        <f t="shared" si="36"/>
        <v>N/A</v>
      </c>
      <c r="X120" t="str">
        <f t="shared" si="36"/>
        <v>N/A</v>
      </c>
      <c r="Y120" t="str">
        <f t="shared" si="36"/>
        <v>N/A</v>
      </c>
      <c r="Z120" t="str">
        <f t="shared" si="36"/>
        <v>N/A</v>
      </c>
    </row>
    <row r="121" spans="1:26" x14ac:dyDescent="0.3">
      <c r="A121">
        <f t="shared" ref="A121" si="39">A120+1</f>
        <v>114</v>
      </c>
      <c r="B121" s="6">
        <f t="shared" si="15"/>
        <v>45869</v>
      </c>
      <c r="C121">
        <f t="shared" si="18"/>
        <v>1</v>
      </c>
      <c r="D121">
        <f t="shared" si="35"/>
        <v>1</v>
      </c>
      <c r="E121">
        <f t="shared" si="35"/>
        <v>0</v>
      </c>
      <c r="F121">
        <f t="shared" si="35"/>
        <v>0</v>
      </c>
      <c r="G121">
        <f t="shared" si="35"/>
        <v>2</v>
      </c>
      <c r="H121">
        <f t="shared" si="35"/>
        <v>1</v>
      </c>
      <c r="I121">
        <f t="shared" si="35"/>
        <v>1</v>
      </c>
      <c r="J121">
        <f t="shared" si="35"/>
        <v>1</v>
      </c>
      <c r="K121">
        <f t="shared" si="35"/>
        <v>1</v>
      </c>
      <c r="L121">
        <f t="shared" si="35"/>
        <v>1</v>
      </c>
      <c r="M121">
        <f t="shared" si="35"/>
        <v>1</v>
      </c>
      <c r="N121">
        <f t="shared" si="36"/>
        <v>1</v>
      </c>
      <c r="O121">
        <f t="shared" si="36"/>
        <v>1</v>
      </c>
      <c r="P121">
        <f t="shared" si="36"/>
        <v>1</v>
      </c>
      <c r="Q121">
        <f t="shared" si="36"/>
        <v>1</v>
      </c>
      <c r="R121">
        <f t="shared" si="36"/>
        <v>1</v>
      </c>
      <c r="S121" t="str">
        <f t="shared" si="36"/>
        <v>N/A</v>
      </c>
      <c r="T121" t="str">
        <f t="shared" si="36"/>
        <v>N/A</v>
      </c>
      <c r="U121" t="str">
        <f t="shared" si="36"/>
        <v>N/A</v>
      </c>
      <c r="V121" t="str">
        <f t="shared" si="36"/>
        <v>N/A</v>
      </c>
      <c r="W121" t="str">
        <f t="shared" si="36"/>
        <v>N/A</v>
      </c>
      <c r="X121" t="str">
        <f t="shared" si="36"/>
        <v>N/A</v>
      </c>
      <c r="Y121" t="str">
        <f t="shared" si="36"/>
        <v>N/A</v>
      </c>
      <c r="Z121" t="str">
        <f t="shared" si="36"/>
        <v>N/A</v>
      </c>
    </row>
    <row r="122" spans="1:26" x14ac:dyDescent="0.3">
      <c r="A122">
        <f t="shared" ref="A122" si="40">A121+1</f>
        <v>115</v>
      </c>
      <c r="B122" s="6">
        <f t="shared" si="15"/>
        <v>45876</v>
      </c>
      <c r="C122">
        <f t="shared" si="18"/>
        <v>1</v>
      </c>
      <c r="D122">
        <f t="shared" si="35"/>
        <v>1</v>
      </c>
      <c r="E122">
        <f t="shared" si="35"/>
        <v>1</v>
      </c>
      <c r="F122">
        <f t="shared" si="35"/>
        <v>0</v>
      </c>
      <c r="G122">
        <f t="shared" si="35"/>
        <v>0</v>
      </c>
      <c r="H122">
        <f t="shared" si="35"/>
        <v>2</v>
      </c>
      <c r="I122">
        <f t="shared" si="35"/>
        <v>1</v>
      </c>
      <c r="J122">
        <f t="shared" si="35"/>
        <v>1</v>
      </c>
      <c r="K122">
        <f t="shared" si="35"/>
        <v>1</v>
      </c>
      <c r="L122">
        <f t="shared" si="35"/>
        <v>1</v>
      </c>
      <c r="M122">
        <f t="shared" si="35"/>
        <v>1</v>
      </c>
      <c r="N122">
        <f t="shared" si="36"/>
        <v>1</v>
      </c>
      <c r="O122">
        <f t="shared" si="36"/>
        <v>1</v>
      </c>
      <c r="P122">
        <f t="shared" si="36"/>
        <v>1</v>
      </c>
      <c r="Q122">
        <f t="shared" si="36"/>
        <v>1</v>
      </c>
      <c r="R122">
        <f t="shared" si="36"/>
        <v>1</v>
      </c>
      <c r="S122" t="str">
        <f t="shared" si="36"/>
        <v>N/A</v>
      </c>
      <c r="T122" t="str">
        <f t="shared" si="36"/>
        <v>N/A</v>
      </c>
      <c r="U122" t="str">
        <f t="shared" si="36"/>
        <v>N/A</v>
      </c>
      <c r="V122" t="str">
        <f t="shared" si="36"/>
        <v>N/A</v>
      </c>
      <c r="W122" t="str">
        <f t="shared" si="36"/>
        <v>N/A</v>
      </c>
      <c r="X122" t="str">
        <f t="shared" si="36"/>
        <v>N/A</v>
      </c>
      <c r="Y122" t="str">
        <f t="shared" si="36"/>
        <v>N/A</v>
      </c>
      <c r="Z122" t="str">
        <f t="shared" si="36"/>
        <v>N/A</v>
      </c>
    </row>
    <row r="123" spans="1:26" x14ac:dyDescent="0.3">
      <c r="A123">
        <f t="shared" ref="A123" si="41">A122+1</f>
        <v>116</v>
      </c>
      <c r="B123" s="6">
        <f t="shared" si="15"/>
        <v>45883</v>
      </c>
      <c r="C123">
        <f t="shared" si="18"/>
        <v>1</v>
      </c>
      <c r="D123">
        <f t="shared" si="35"/>
        <v>1</v>
      </c>
      <c r="E123">
        <f t="shared" si="35"/>
        <v>1</v>
      </c>
      <c r="F123">
        <f t="shared" si="35"/>
        <v>1</v>
      </c>
      <c r="G123">
        <f t="shared" si="35"/>
        <v>0</v>
      </c>
      <c r="H123">
        <f t="shared" si="35"/>
        <v>0</v>
      </c>
      <c r="I123">
        <f t="shared" si="35"/>
        <v>2</v>
      </c>
      <c r="J123">
        <f t="shared" si="35"/>
        <v>1</v>
      </c>
      <c r="K123">
        <f t="shared" si="35"/>
        <v>1</v>
      </c>
      <c r="L123">
        <f t="shared" si="35"/>
        <v>1</v>
      </c>
      <c r="M123">
        <f t="shared" si="35"/>
        <v>1</v>
      </c>
      <c r="N123">
        <f t="shared" si="36"/>
        <v>1</v>
      </c>
      <c r="O123">
        <f t="shared" si="36"/>
        <v>1</v>
      </c>
      <c r="P123">
        <f t="shared" si="36"/>
        <v>1</v>
      </c>
      <c r="Q123">
        <f t="shared" si="36"/>
        <v>1</v>
      </c>
      <c r="R123">
        <f t="shared" si="36"/>
        <v>1</v>
      </c>
      <c r="S123" t="str">
        <f t="shared" si="36"/>
        <v>N/A</v>
      </c>
      <c r="T123" t="str">
        <f t="shared" si="36"/>
        <v>N/A</v>
      </c>
      <c r="U123" t="str">
        <f t="shared" si="36"/>
        <v>N/A</v>
      </c>
      <c r="V123" t="str">
        <f t="shared" si="36"/>
        <v>N/A</v>
      </c>
      <c r="W123" t="str">
        <f t="shared" si="36"/>
        <v>N/A</v>
      </c>
      <c r="X123" t="str">
        <f t="shared" si="36"/>
        <v>N/A</v>
      </c>
      <c r="Y123" t="str">
        <f t="shared" si="36"/>
        <v>N/A</v>
      </c>
      <c r="Z123" t="str">
        <f t="shared" si="36"/>
        <v>N/A</v>
      </c>
    </row>
    <row r="124" spans="1:26" x14ac:dyDescent="0.3">
      <c r="A124">
        <f t="shared" ref="A124" si="42">A123+1</f>
        <v>117</v>
      </c>
      <c r="B124" s="6">
        <f t="shared" si="15"/>
        <v>45890</v>
      </c>
      <c r="C124">
        <f t="shared" si="18"/>
        <v>1</v>
      </c>
      <c r="D124">
        <f t="shared" si="35"/>
        <v>1</v>
      </c>
      <c r="E124">
        <f t="shared" si="35"/>
        <v>1</v>
      </c>
      <c r="F124">
        <f t="shared" si="35"/>
        <v>1</v>
      </c>
      <c r="G124">
        <f t="shared" si="35"/>
        <v>1</v>
      </c>
      <c r="H124">
        <f t="shared" si="35"/>
        <v>0</v>
      </c>
      <c r="I124">
        <f t="shared" si="35"/>
        <v>0</v>
      </c>
      <c r="J124">
        <f t="shared" si="35"/>
        <v>2</v>
      </c>
      <c r="K124">
        <f t="shared" si="35"/>
        <v>1</v>
      </c>
      <c r="L124">
        <f t="shared" si="35"/>
        <v>1</v>
      </c>
      <c r="M124">
        <f t="shared" si="35"/>
        <v>1</v>
      </c>
      <c r="N124">
        <f t="shared" si="36"/>
        <v>1</v>
      </c>
      <c r="O124">
        <f t="shared" si="36"/>
        <v>1</v>
      </c>
      <c r="P124">
        <f t="shared" si="36"/>
        <v>1</v>
      </c>
      <c r="Q124">
        <f t="shared" si="36"/>
        <v>1</v>
      </c>
      <c r="R124">
        <f t="shared" si="36"/>
        <v>1</v>
      </c>
      <c r="S124" t="str">
        <f t="shared" si="36"/>
        <v>N/A</v>
      </c>
      <c r="T124" t="str">
        <f t="shared" si="36"/>
        <v>N/A</v>
      </c>
      <c r="U124" t="str">
        <f t="shared" si="36"/>
        <v>N/A</v>
      </c>
      <c r="V124" t="str">
        <f t="shared" si="36"/>
        <v>N/A</v>
      </c>
      <c r="W124" t="str">
        <f t="shared" si="36"/>
        <v>N/A</v>
      </c>
      <c r="X124" t="str">
        <f t="shared" si="36"/>
        <v>N/A</v>
      </c>
      <c r="Y124" t="str">
        <f t="shared" si="36"/>
        <v>N/A</v>
      </c>
      <c r="Z124" t="str">
        <f t="shared" si="36"/>
        <v>N/A</v>
      </c>
    </row>
    <row r="125" spans="1:26" x14ac:dyDescent="0.3">
      <c r="A125">
        <f t="shared" ref="A125" si="43">A124+1</f>
        <v>118</v>
      </c>
      <c r="B125" s="6">
        <f t="shared" ref="B125" si="44">B124+7</f>
        <v>45897</v>
      </c>
      <c r="C125">
        <f t="shared" si="18"/>
        <v>1</v>
      </c>
      <c r="D125">
        <f t="shared" si="35"/>
        <v>1</v>
      </c>
      <c r="E125">
        <f t="shared" si="35"/>
        <v>1</v>
      </c>
      <c r="F125">
        <f t="shared" si="35"/>
        <v>1</v>
      </c>
      <c r="G125">
        <f t="shared" si="35"/>
        <v>1</v>
      </c>
      <c r="H125">
        <f t="shared" si="35"/>
        <v>1</v>
      </c>
      <c r="I125">
        <f t="shared" si="35"/>
        <v>0</v>
      </c>
      <c r="J125">
        <f t="shared" si="35"/>
        <v>0</v>
      </c>
      <c r="K125">
        <f t="shared" si="35"/>
        <v>2</v>
      </c>
      <c r="L125">
        <f t="shared" si="35"/>
        <v>1</v>
      </c>
      <c r="M125">
        <f t="shared" si="35"/>
        <v>1</v>
      </c>
      <c r="N125">
        <f t="shared" si="36"/>
        <v>1</v>
      </c>
      <c r="O125">
        <f t="shared" si="36"/>
        <v>1</v>
      </c>
      <c r="P125">
        <f t="shared" si="36"/>
        <v>1</v>
      </c>
      <c r="Q125">
        <f t="shared" si="36"/>
        <v>1</v>
      </c>
      <c r="R125">
        <f t="shared" si="36"/>
        <v>1</v>
      </c>
      <c r="S125" t="str">
        <f t="shared" si="36"/>
        <v>N/A</v>
      </c>
      <c r="T125" t="str">
        <f t="shared" si="36"/>
        <v>N/A</v>
      </c>
      <c r="U125" t="str">
        <f t="shared" si="36"/>
        <v>N/A</v>
      </c>
      <c r="V125" t="str">
        <f t="shared" si="36"/>
        <v>N/A</v>
      </c>
      <c r="W125" t="str">
        <f t="shared" si="36"/>
        <v>N/A</v>
      </c>
      <c r="X125" t="str">
        <f t="shared" si="36"/>
        <v>N/A</v>
      </c>
      <c r="Y125" t="str">
        <f t="shared" si="36"/>
        <v>N/A</v>
      </c>
      <c r="Z125" t="str">
        <f t="shared" si="36"/>
        <v>N/A</v>
      </c>
    </row>
    <row r="126" spans="1:26" x14ac:dyDescent="0.3">
      <c r="A126">
        <f t="shared" ref="A126" si="45">A125+1</f>
        <v>119</v>
      </c>
      <c r="B126" s="6">
        <f t="shared" ref="B126:B163" si="46">B125+7</f>
        <v>45904</v>
      </c>
      <c r="C126">
        <f t="shared" si="18"/>
        <v>1</v>
      </c>
      <c r="D126">
        <f t="shared" si="35"/>
        <v>1</v>
      </c>
      <c r="E126">
        <f t="shared" si="35"/>
        <v>1</v>
      </c>
      <c r="F126">
        <f t="shared" si="35"/>
        <v>1</v>
      </c>
      <c r="G126">
        <f t="shared" si="35"/>
        <v>1</v>
      </c>
      <c r="H126">
        <f t="shared" si="35"/>
        <v>1</v>
      </c>
      <c r="I126">
        <f t="shared" si="35"/>
        <v>1</v>
      </c>
      <c r="J126">
        <f t="shared" si="35"/>
        <v>0</v>
      </c>
      <c r="K126">
        <f t="shared" si="35"/>
        <v>0</v>
      </c>
      <c r="L126">
        <f t="shared" si="35"/>
        <v>2</v>
      </c>
      <c r="M126">
        <f t="shared" si="35"/>
        <v>1</v>
      </c>
      <c r="N126">
        <f t="shared" si="36"/>
        <v>1</v>
      </c>
      <c r="O126">
        <f t="shared" si="36"/>
        <v>1</v>
      </c>
      <c r="P126">
        <f t="shared" si="36"/>
        <v>1</v>
      </c>
      <c r="Q126">
        <f t="shared" si="36"/>
        <v>1</v>
      </c>
      <c r="R126">
        <f t="shared" si="36"/>
        <v>1</v>
      </c>
      <c r="S126" t="str">
        <f t="shared" si="36"/>
        <v>N/A</v>
      </c>
      <c r="T126" t="str">
        <f t="shared" si="36"/>
        <v>N/A</v>
      </c>
      <c r="U126" t="str">
        <f t="shared" si="36"/>
        <v>N/A</v>
      </c>
      <c r="V126" t="str">
        <f t="shared" si="36"/>
        <v>N/A</v>
      </c>
      <c r="W126" t="str">
        <f t="shared" si="36"/>
        <v>N/A</v>
      </c>
      <c r="X126" t="str">
        <f t="shared" si="36"/>
        <v>N/A</v>
      </c>
      <c r="Y126" t="str">
        <f t="shared" si="36"/>
        <v>N/A</v>
      </c>
      <c r="Z126" t="str">
        <f t="shared" si="36"/>
        <v>N/A</v>
      </c>
    </row>
    <row r="127" spans="1:26" x14ac:dyDescent="0.3">
      <c r="A127">
        <f t="shared" ref="A127" si="47">A126+1</f>
        <v>120</v>
      </c>
      <c r="B127" s="6">
        <f t="shared" si="46"/>
        <v>45911</v>
      </c>
      <c r="C127">
        <f t="shared" si="18"/>
        <v>1</v>
      </c>
      <c r="D127">
        <f t="shared" si="35"/>
        <v>1</v>
      </c>
      <c r="E127">
        <f t="shared" si="35"/>
        <v>1</v>
      </c>
      <c r="F127">
        <f t="shared" si="35"/>
        <v>1</v>
      </c>
      <c r="G127">
        <f t="shared" si="35"/>
        <v>1</v>
      </c>
      <c r="H127">
        <f t="shared" si="35"/>
        <v>1</v>
      </c>
      <c r="I127">
        <f t="shared" si="35"/>
        <v>1</v>
      </c>
      <c r="J127">
        <f t="shared" si="35"/>
        <v>1</v>
      </c>
      <c r="K127">
        <f t="shared" si="35"/>
        <v>0</v>
      </c>
      <c r="L127">
        <f t="shared" si="35"/>
        <v>0</v>
      </c>
      <c r="M127">
        <f t="shared" si="35"/>
        <v>2</v>
      </c>
      <c r="N127">
        <f t="shared" si="36"/>
        <v>1</v>
      </c>
      <c r="O127">
        <f t="shared" si="36"/>
        <v>1</v>
      </c>
      <c r="P127">
        <f t="shared" si="36"/>
        <v>1</v>
      </c>
      <c r="Q127">
        <f t="shared" si="36"/>
        <v>1</v>
      </c>
      <c r="R127">
        <f t="shared" si="36"/>
        <v>1</v>
      </c>
      <c r="S127" t="str">
        <f t="shared" si="36"/>
        <v>N/A</v>
      </c>
      <c r="T127" t="str">
        <f t="shared" si="36"/>
        <v>N/A</v>
      </c>
      <c r="U127" t="str">
        <f t="shared" si="36"/>
        <v>N/A</v>
      </c>
      <c r="V127" t="str">
        <f t="shared" si="36"/>
        <v>N/A</v>
      </c>
      <c r="W127" t="str">
        <f t="shared" si="36"/>
        <v>N/A</v>
      </c>
      <c r="X127" t="str">
        <f t="shared" si="36"/>
        <v>N/A</v>
      </c>
      <c r="Y127" t="str">
        <f t="shared" si="36"/>
        <v>N/A</v>
      </c>
      <c r="Z127" t="str">
        <f t="shared" si="36"/>
        <v>N/A</v>
      </c>
    </row>
    <row r="128" spans="1:26" x14ac:dyDescent="0.3">
      <c r="A128">
        <f t="shared" ref="A128" si="48">A127+1</f>
        <v>121</v>
      </c>
      <c r="B128" s="6">
        <f t="shared" si="46"/>
        <v>45918</v>
      </c>
      <c r="C128">
        <f t="shared" si="18"/>
        <v>1</v>
      </c>
      <c r="D128">
        <f t="shared" ref="D128:M137" si="49">IF(D$6="N/A","N/A",IF(D$6=$B$3+1,$C128,IF(C127=1,1,IF(C127=2,2,0))))</f>
        <v>1</v>
      </c>
      <c r="E128">
        <f t="shared" si="49"/>
        <v>1</v>
      </c>
      <c r="F128">
        <f t="shared" si="49"/>
        <v>1</v>
      </c>
      <c r="G128">
        <f t="shared" si="49"/>
        <v>1</v>
      </c>
      <c r="H128">
        <f t="shared" si="49"/>
        <v>1</v>
      </c>
      <c r="I128">
        <f t="shared" si="49"/>
        <v>1</v>
      </c>
      <c r="J128">
        <f t="shared" si="49"/>
        <v>1</v>
      </c>
      <c r="K128">
        <f t="shared" si="49"/>
        <v>1</v>
      </c>
      <c r="L128">
        <f t="shared" si="49"/>
        <v>0</v>
      </c>
      <c r="M128">
        <f t="shared" si="49"/>
        <v>0</v>
      </c>
      <c r="N128">
        <f t="shared" ref="N128:Z137" si="50">IF(N$6="N/A","N/A",IF(N$6=$B$3+1,$C128,IF(M127=1,1,IF(M127=2,2,0))))</f>
        <v>2</v>
      </c>
      <c r="O128">
        <f t="shared" si="50"/>
        <v>1</v>
      </c>
      <c r="P128">
        <f t="shared" si="50"/>
        <v>1</v>
      </c>
      <c r="Q128">
        <f t="shared" si="50"/>
        <v>1</v>
      </c>
      <c r="R128">
        <f t="shared" si="50"/>
        <v>1</v>
      </c>
      <c r="S128" t="str">
        <f t="shared" si="50"/>
        <v>N/A</v>
      </c>
      <c r="T128" t="str">
        <f t="shared" si="50"/>
        <v>N/A</v>
      </c>
      <c r="U128" t="str">
        <f t="shared" si="50"/>
        <v>N/A</v>
      </c>
      <c r="V128" t="str">
        <f t="shared" si="50"/>
        <v>N/A</v>
      </c>
      <c r="W128" t="str">
        <f t="shared" si="50"/>
        <v>N/A</v>
      </c>
      <c r="X128" t="str">
        <f t="shared" si="50"/>
        <v>N/A</v>
      </c>
      <c r="Y128" t="str">
        <f t="shared" si="50"/>
        <v>N/A</v>
      </c>
      <c r="Z128" t="str">
        <f t="shared" si="50"/>
        <v>N/A</v>
      </c>
    </row>
    <row r="129" spans="1:26" x14ac:dyDescent="0.3">
      <c r="A129">
        <f t="shared" ref="A129" si="51">A128+1</f>
        <v>122</v>
      </c>
      <c r="B129" s="6">
        <f t="shared" si="46"/>
        <v>45925</v>
      </c>
      <c r="C129">
        <f t="shared" si="18"/>
        <v>1</v>
      </c>
      <c r="D129">
        <f t="shared" si="49"/>
        <v>1</v>
      </c>
      <c r="E129">
        <f t="shared" si="49"/>
        <v>1</v>
      </c>
      <c r="F129">
        <f t="shared" si="49"/>
        <v>1</v>
      </c>
      <c r="G129">
        <f t="shared" si="49"/>
        <v>1</v>
      </c>
      <c r="H129">
        <f t="shared" si="49"/>
        <v>1</v>
      </c>
      <c r="I129">
        <f t="shared" si="49"/>
        <v>1</v>
      </c>
      <c r="J129">
        <f t="shared" si="49"/>
        <v>1</v>
      </c>
      <c r="K129">
        <f t="shared" si="49"/>
        <v>1</v>
      </c>
      <c r="L129">
        <f t="shared" si="49"/>
        <v>1</v>
      </c>
      <c r="M129">
        <f t="shared" si="49"/>
        <v>0</v>
      </c>
      <c r="N129">
        <f t="shared" si="50"/>
        <v>0</v>
      </c>
      <c r="O129">
        <f t="shared" si="50"/>
        <v>2</v>
      </c>
      <c r="P129">
        <f t="shared" si="50"/>
        <v>1</v>
      </c>
      <c r="Q129">
        <f t="shared" si="50"/>
        <v>1</v>
      </c>
      <c r="R129">
        <f t="shared" si="50"/>
        <v>1</v>
      </c>
      <c r="S129" t="str">
        <f t="shared" si="50"/>
        <v>N/A</v>
      </c>
      <c r="T129" t="str">
        <f t="shared" si="50"/>
        <v>N/A</v>
      </c>
      <c r="U129" t="str">
        <f t="shared" si="50"/>
        <v>N/A</v>
      </c>
      <c r="V129" t="str">
        <f t="shared" si="50"/>
        <v>N/A</v>
      </c>
      <c r="W129" t="str">
        <f t="shared" si="50"/>
        <v>N/A</v>
      </c>
      <c r="X129" t="str">
        <f t="shared" si="50"/>
        <v>N/A</v>
      </c>
      <c r="Y129" t="str">
        <f t="shared" si="50"/>
        <v>N/A</v>
      </c>
      <c r="Z129" t="str">
        <f t="shared" si="50"/>
        <v>N/A</v>
      </c>
    </row>
    <row r="130" spans="1:26" x14ac:dyDescent="0.3">
      <c r="A130">
        <f t="shared" ref="A130" si="52">A129+1</f>
        <v>123</v>
      </c>
      <c r="B130" s="6">
        <f t="shared" si="46"/>
        <v>45932</v>
      </c>
      <c r="C130">
        <f t="shared" si="18"/>
        <v>1</v>
      </c>
      <c r="D130">
        <f t="shared" si="49"/>
        <v>1</v>
      </c>
      <c r="E130">
        <f t="shared" si="49"/>
        <v>1</v>
      </c>
      <c r="F130">
        <f t="shared" si="49"/>
        <v>1</v>
      </c>
      <c r="G130">
        <f t="shared" si="49"/>
        <v>1</v>
      </c>
      <c r="H130">
        <f t="shared" si="49"/>
        <v>1</v>
      </c>
      <c r="I130">
        <f t="shared" si="49"/>
        <v>1</v>
      </c>
      <c r="J130">
        <f t="shared" si="49"/>
        <v>1</v>
      </c>
      <c r="K130">
        <f t="shared" si="49"/>
        <v>1</v>
      </c>
      <c r="L130">
        <f t="shared" si="49"/>
        <v>1</v>
      </c>
      <c r="M130">
        <f t="shared" si="49"/>
        <v>1</v>
      </c>
      <c r="N130">
        <f t="shared" si="50"/>
        <v>0</v>
      </c>
      <c r="O130">
        <f t="shared" si="50"/>
        <v>0</v>
      </c>
      <c r="P130">
        <f t="shared" si="50"/>
        <v>2</v>
      </c>
      <c r="Q130">
        <f t="shared" si="50"/>
        <v>1</v>
      </c>
      <c r="R130">
        <f t="shared" si="50"/>
        <v>1</v>
      </c>
      <c r="S130" t="str">
        <f t="shared" si="50"/>
        <v>N/A</v>
      </c>
      <c r="T130" t="str">
        <f t="shared" si="50"/>
        <v>N/A</v>
      </c>
      <c r="U130" t="str">
        <f t="shared" si="50"/>
        <v>N/A</v>
      </c>
      <c r="V130" t="str">
        <f t="shared" si="50"/>
        <v>N/A</v>
      </c>
      <c r="W130" t="str">
        <f t="shared" si="50"/>
        <v>N/A</v>
      </c>
      <c r="X130" t="str">
        <f t="shared" si="50"/>
        <v>N/A</v>
      </c>
      <c r="Y130" t="str">
        <f t="shared" si="50"/>
        <v>N/A</v>
      </c>
      <c r="Z130" t="str">
        <f t="shared" si="50"/>
        <v>N/A</v>
      </c>
    </row>
    <row r="131" spans="1:26" x14ac:dyDescent="0.3">
      <c r="A131">
        <f t="shared" ref="A131" si="53">A130+1</f>
        <v>124</v>
      </c>
      <c r="B131" s="6">
        <f t="shared" si="46"/>
        <v>45939</v>
      </c>
      <c r="C131">
        <f t="shared" si="18"/>
        <v>1</v>
      </c>
      <c r="D131">
        <f t="shared" si="49"/>
        <v>1</v>
      </c>
      <c r="E131">
        <f t="shared" si="49"/>
        <v>1</v>
      </c>
      <c r="F131">
        <f t="shared" si="49"/>
        <v>1</v>
      </c>
      <c r="G131">
        <f t="shared" si="49"/>
        <v>1</v>
      </c>
      <c r="H131">
        <f t="shared" si="49"/>
        <v>1</v>
      </c>
      <c r="I131">
        <f t="shared" si="49"/>
        <v>1</v>
      </c>
      <c r="J131">
        <f t="shared" si="49"/>
        <v>1</v>
      </c>
      <c r="K131">
        <f t="shared" si="49"/>
        <v>1</v>
      </c>
      <c r="L131">
        <f t="shared" si="49"/>
        <v>1</v>
      </c>
      <c r="M131">
        <f t="shared" si="49"/>
        <v>1</v>
      </c>
      <c r="N131">
        <f t="shared" si="50"/>
        <v>1</v>
      </c>
      <c r="O131">
        <f t="shared" si="50"/>
        <v>0</v>
      </c>
      <c r="P131">
        <f t="shared" si="50"/>
        <v>0</v>
      </c>
      <c r="Q131">
        <f t="shared" si="50"/>
        <v>1</v>
      </c>
      <c r="R131">
        <f t="shared" si="50"/>
        <v>1</v>
      </c>
      <c r="S131" t="str">
        <f t="shared" si="50"/>
        <v>N/A</v>
      </c>
      <c r="T131" t="str">
        <f t="shared" si="50"/>
        <v>N/A</v>
      </c>
      <c r="U131" t="str">
        <f t="shared" si="50"/>
        <v>N/A</v>
      </c>
      <c r="V131" t="str">
        <f t="shared" si="50"/>
        <v>N/A</v>
      </c>
      <c r="W131" t="str">
        <f t="shared" si="50"/>
        <v>N/A</v>
      </c>
      <c r="X131" t="str">
        <f t="shared" si="50"/>
        <v>N/A</v>
      </c>
      <c r="Y131" t="str">
        <f t="shared" si="50"/>
        <v>N/A</v>
      </c>
      <c r="Z131" t="str">
        <f t="shared" si="50"/>
        <v>N/A</v>
      </c>
    </row>
    <row r="132" spans="1:26" x14ac:dyDescent="0.3">
      <c r="A132">
        <f t="shared" ref="A132" si="54">A131+1</f>
        <v>125</v>
      </c>
      <c r="B132" s="6">
        <f t="shared" si="46"/>
        <v>45946</v>
      </c>
      <c r="C132">
        <f t="shared" si="18"/>
        <v>1</v>
      </c>
      <c r="D132">
        <f t="shared" si="49"/>
        <v>1</v>
      </c>
      <c r="E132">
        <f t="shared" si="49"/>
        <v>1</v>
      </c>
      <c r="F132">
        <f t="shared" si="49"/>
        <v>1</v>
      </c>
      <c r="G132">
        <f t="shared" si="49"/>
        <v>1</v>
      </c>
      <c r="H132">
        <f t="shared" si="49"/>
        <v>1</v>
      </c>
      <c r="I132">
        <f t="shared" si="49"/>
        <v>1</v>
      </c>
      <c r="J132">
        <f t="shared" si="49"/>
        <v>1</v>
      </c>
      <c r="K132">
        <f t="shared" si="49"/>
        <v>1</v>
      </c>
      <c r="L132">
        <f t="shared" si="49"/>
        <v>1</v>
      </c>
      <c r="M132">
        <f t="shared" si="49"/>
        <v>1</v>
      </c>
      <c r="N132">
        <f t="shared" si="50"/>
        <v>1</v>
      </c>
      <c r="O132">
        <f t="shared" si="50"/>
        <v>1</v>
      </c>
      <c r="P132">
        <f t="shared" si="50"/>
        <v>0</v>
      </c>
      <c r="Q132">
        <f t="shared" si="50"/>
        <v>1</v>
      </c>
      <c r="R132">
        <f t="shared" si="50"/>
        <v>1</v>
      </c>
      <c r="S132" t="str">
        <f t="shared" si="50"/>
        <v>N/A</v>
      </c>
      <c r="T132" t="str">
        <f t="shared" si="50"/>
        <v>N/A</v>
      </c>
      <c r="U132" t="str">
        <f t="shared" si="50"/>
        <v>N/A</v>
      </c>
      <c r="V132" t="str">
        <f t="shared" si="50"/>
        <v>N/A</v>
      </c>
      <c r="W132" t="str">
        <f t="shared" si="50"/>
        <v>N/A</v>
      </c>
      <c r="X132" t="str">
        <f t="shared" si="50"/>
        <v>N/A</v>
      </c>
      <c r="Y132" t="str">
        <f t="shared" si="50"/>
        <v>N/A</v>
      </c>
      <c r="Z132" t="str">
        <f t="shared" si="50"/>
        <v>N/A</v>
      </c>
    </row>
    <row r="133" spans="1:26" x14ac:dyDescent="0.3">
      <c r="A133">
        <f t="shared" ref="A133" si="55">A132+1</f>
        <v>126</v>
      </c>
      <c r="B133" s="6">
        <f t="shared" si="46"/>
        <v>45953</v>
      </c>
      <c r="C133">
        <f t="shared" si="18"/>
        <v>2</v>
      </c>
      <c r="D133">
        <f t="shared" si="49"/>
        <v>1</v>
      </c>
      <c r="E133">
        <f t="shared" si="49"/>
        <v>1</v>
      </c>
      <c r="F133">
        <f t="shared" si="49"/>
        <v>1</v>
      </c>
      <c r="G133">
        <f t="shared" si="49"/>
        <v>1</v>
      </c>
      <c r="H133">
        <f t="shared" si="49"/>
        <v>1</v>
      </c>
      <c r="I133">
        <f t="shared" si="49"/>
        <v>1</v>
      </c>
      <c r="J133">
        <f t="shared" si="49"/>
        <v>1</v>
      </c>
      <c r="K133">
        <f t="shared" si="49"/>
        <v>1</v>
      </c>
      <c r="L133">
        <f t="shared" si="49"/>
        <v>1</v>
      </c>
      <c r="M133">
        <f t="shared" si="49"/>
        <v>1</v>
      </c>
      <c r="N133">
        <f t="shared" si="50"/>
        <v>1</v>
      </c>
      <c r="O133">
        <f t="shared" si="50"/>
        <v>1</v>
      </c>
      <c r="P133">
        <f t="shared" si="50"/>
        <v>1</v>
      </c>
      <c r="Q133">
        <f t="shared" si="50"/>
        <v>2</v>
      </c>
      <c r="R133">
        <f t="shared" si="50"/>
        <v>1</v>
      </c>
      <c r="S133" t="str">
        <f t="shared" si="50"/>
        <v>N/A</v>
      </c>
      <c r="T133" t="str">
        <f t="shared" si="50"/>
        <v>N/A</v>
      </c>
      <c r="U133" t="str">
        <f t="shared" si="50"/>
        <v>N/A</v>
      </c>
      <c r="V133" t="str">
        <f t="shared" si="50"/>
        <v>N/A</v>
      </c>
      <c r="W133" t="str">
        <f t="shared" si="50"/>
        <v>N/A</v>
      </c>
      <c r="X133" t="str">
        <f t="shared" si="50"/>
        <v>N/A</v>
      </c>
      <c r="Y133" t="str">
        <f t="shared" si="50"/>
        <v>N/A</v>
      </c>
      <c r="Z133" t="str">
        <f t="shared" si="50"/>
        <v>N/A</v>
      </c>
    </row>
    <row r="134" spans="1:26" x14ac:dyDescent="0.3">
      <c r="A134">
        <f t="shared" ref="A134" si="56">A133+1</f>
        <v>127</v>
      </c>
      <c r="B134" s="6">
        <f t="shared" si="46"/>
        <v>45960</v>
      </c>
      <c r="C134">
        <f t="shared" si="18"/>
        <v>0</v>
      </c>
      <c r="D134">
        <f t="shared" si="49"/>
        <v>2</v>
      </c>
      <c r="E134">
        <f t="shared" si="49"/>
        <v>1</v>
      </c>
      <c r="F134">
        <f t="shared" si="49"/>
        <v>1</v>
      </c>
      <c r="G134">
        <f t="shared" si="49"/>
        <v>1</v>
      </c>
      <c r="H134">
        <f t="shared" si="49"/>
        <v>1</v>
      </c>
      <c r="I134">
        <f t="shared" si="49"/>
        <v>1</v>
      </c>
      <c r="J134">
        <f t="shared" si="49"/>
        <v>1</v>
      </c>
      <c r="K134">
        <f t="shared" si="49"/>
        <v>1</v>
      </c>
      <c r="L134">
        <f t="shared" si="49"/>
        <v>1</v>
      </c>
      <c r="M134">
        <f t="shared" si="49"/>
        <v>1</v>
      </c>
      <c r="N134">
        <f t="shared" si="50"/>
        <v>1</v>
      </c>
      <c r="O134">
        <f t="shared" si="50"/>
        <v>1</v>
      </c>
      <c r="P134">
        <f t="shared" si="50"/>
        <v>1</v>
      </c>
      <c r="Q134">
        <f t="shared" si="50"/>
        <v>0</v>
      </c>
      <c r="R134">
        <f t="shared" si="50"/>
        <v>2</v>
      </c>
      <c r="S134" t="str">
        <f t="shared" si="50"/>
        <v>N/A</v>
      </c>
      <c r="T134" t="str">
        <f t="shared" si="50"/>
        <v>N/A</v>
      </c>
      <c r="U134" t="str">
        <f t="shared" si="50"/>
        <v>N/A</v>
      </c>
      <c r="V134" t="str">
        <f t="shared" si="50"/>
        <v>N/A</v>
      </c>
      <c r="W134" t="str">
        <f t="shared" si="50"/>
        <v>N/A</v>
      </c>
      <c r="X134" t="str">
        <f t="shared" si="50"/>
        <v>N/A</v>
      </c>
      <c r="Y134" t="str">
        <f t="shared" si="50"/>
        <v>N/A</v>
      </c>
      <c r="Z134" t="str">
        <f t="shared" si="50"/>
        <v>N/A</v>
      </c>
    </row>
    <row r="135" spans="1:26" x14ac:dyDescent="0.3">
      <c r="A135">
        <f t="shared" ref="A135" si="57">A134+1</f>
        <v>128</v>
      </c>
      <c r="B135" s="6">
        <f t="shared" si="46"/>
        <v>45967</v>
      </c>
      <c r="C135">
        <f t="shared" si="18"/>
        <v>0</v>
      </c>
      <c r="D135">
        <f t="shared" si="49"/>
        <v>0</v>
      </c>
      <c r="E135">
        <f t="shared" si="49"/>
        <v>2</v>
      </c>
      <c r="F135">
        <f t="shared" si="49"/>
        <v>1</v>
      </c>
      <c r="G135">
        <f t="shared" si="49"/>
        <v>1</v>
      </c>
      <c r="H135">
        <f t="shared" si="49"/>
        <v>1</v>
      </c>
      <c r="I135">
        <f t="shared" si="49"/>
        <v>1</v>
      </c>
      <c r="J135">
        <f t="shared" si="49"/>
        <v>1</v>
      </c>
      <c r="K135">
        <f t="shared" si="49"/>
        <v>1</v>
      </c>
      <c r="L135">
        <f t="shared" si="49"/>
        <v>1</v>
      </c>
      <c r="M135">
        <f t="shared" si="49"/>
        <v>1</v>
      </c>
      <c r="N135">
        <f t="shared" si="50"/>
        <v>1</v>
      </c>
      <c r="O135">
        <f t="shared" si="50"/>
        <v>1</v>
      </c>
      <c r="P135">
        <f t="shared" si="50"/>
        <v>1</v>
      </c>
      <c r="Q135">
        <f t="shared" si="50"/>
        <v>0</v>
      </c>
      <c r="R135">
        <f t="shared" si="50"/>
        <v>0</v>
      </c>
      <c r="S135" t="str">
        <f t="shared" si="50"/>
        <v>N/A</v>
      </c>
      <c r="T135" t="str">
        <f t="shared" si="50"/>
        <v>N/A</v>
      </c>
      <c r="U135" t="str">
        <f t="shared" si="50"/>
        <v>N/A</v>
      </c>
      <c r="V135" t="str">
        <f t="shared" si="50"/>
        <v>N/A</v>
      </c>
      <c r="W135" t="str">
        <f t="shared" si="50"/>
        <v>N/A</v>
      </c>
      <c r="X135" t="str">
        <f t="shared" si="50"/>
        <v>N/A</v>
      </c>
      <c r="Y135" t="str">
        <f t="shared" si="50"/>
        <v>N/A</v>
      </c>
      <c r="Z135" t="str">
        <f t="shared" si="50"/>
        <v>N/A</v>
      </c>
    </row>
    <row r="136" spans="1:26" x14ac:dyDescent="0.3">
      <c r="A136">
        <f t="shared" ref="A136" si="58">A135+1</f>
        <v>129</v>
      </c>
      <c r="B136" s="6">
        <f t="shared" si="46"/>
        <v>45974</v>
      </c>
      <c r="C136">
        <f t="shared" si="18"/>
        <v>1</v>
      </c>
      <c r="D136">
        <f t="shared" si="49"/>
        <v>0</v>
      </c>
      <c r="E136">
        <f t="shared" si="49"/>
        <v>0</v>
      </c>
      <c r="F136">
        <f t="shared" si="49"/>
        <v>2</v>
      </c>
      <c r="G136">
        <f t="shared" si="49"/>
        <v>1</v>
      </c>
      <c r="H136">
        <f t="shared" si="49"/>
        <v>1</v>
      </c>
      <c r="I136">
        <f t="shared" si="49"/>
        <v>1</v>
      </c>
      <c r="J136">
        <f t="shared" si="49"/>
        <v>1</v>
      </c>
      <c r="K136">
        <f t="shared" si="49"/>
        <v>1</v>
      </c>
      <c r="L136">
        <f t="shared" si="49"/>
        <v>1</v>
      </c>
      <c r="M136">
        <f t="shared" si="49"/>
        <v>1</v>
      </c>
      <c r="N136">
        <f t="shared" si="50"/>
        <v>1</v>
      </c>
      <c r="O136">
        <f t="shared" si="50"/>
        <v>1</v>
      </c>
      <c r="P136">
        <f t="shared" si="50"/>
        <v>1</v>
      </c>
      <c r="Q136">
        <f t="shared" si="50"/>
        <v>1</v>
      </c>
      <c r="R136">
        <f t="shared" si="50"/>
        <v>0</v>
      </c>
      <c r="S136" t="str">
        <f t="shared" si="50"/>
        <v>N/A</v>
      </c>
      <c r="T136" t="str">
        <f t="shared" si="50"/>
        <v>N/A</v>
      </c>
      <c r="U136" t="str">
        <f t="shared" si="50"/>
        <v>N/A</v>
      </c>
      <c r="V136" t="str">
        <f t="shared" si="50"/>
        <v>N/A</v>
      </c>
      <c r="W136" t="str">
        <f t="shared" si="50"/>
        <v>N/A</v>
      </c>
      <c r="X136" t="str">
        <f t="shared" si="50"/>
        <v>N/A</v>
      </c>
      <c r="Y136" t="str">
        <f t="shared" si="50"/>
        <v>N/A</v>
      </c>
      <c r="Z136" t="str">
        <f t="shared" si="50"/>
        <v>N/A</v>
      </c>
    </row>
    <row r="137" spans="1:26" x14ac:dyDescent="0.3">
      <c r="A137">
        <f t="shared" ref="A137" si="59">A136+1</f>
        <v>130</v>
      </c>
      <c r="B137" s="6">
        <f t="shared" si="46"/>
        <v>45981</v>
      </c>
      <c r="C137">
        <f t="shared" ref="C137:C200" si="60">IF(AND($B$3=10,COUNTIF(C128:C136,1)=9),2,IF(AND($B$3=10,OR(COUNTIF(C128:C136,1)=8,COUNTIF(C128:C136,1)=7),COUNTIF(C128:C136,"Build")=1,COUNTIF(C128:C136,"Build")=2),0,IF(COUNTIF(C135:C136,2)=1,0,IF(AND($B$3=11,COUNTIF(C127:C136,1)=10),2,IF(AND($B$3=11,OR(COUNTIF(C127:C136,1)=9,COUNTIF(C127:C136,1)=8),COUNTIF(C127:C136,"Build")=1,COUNTIF(C127:C136,"Build")=2),0,IF(COUNTIF(C135:C136,2)=1,0,IF(AND($B$3=12,COUNTIF(C126:C136,1)=11),2,IF(AND($B$3=12,OR(COUNTIF(C126:C136,1)=10,COUNTIF(C126:C136,1)=9),COUNTIF(C126:C136,"Build")=1,COUNTIF(C126:C136,"Build")=2),0,IF(COUNTIF(C135:C136,2)=1,0,IF(AND($B$3=13,COUNTIF(C125:C136,1)=12),2,IF(AND($B$3=13,OR(COUNTIF(C125:C136,1)=11,COUNTIF(C125:C136,1)=10),COUNTIF(C125:C136,"Build")=1,COUNTIF(C125:C136,"Build")=2),0,IF(COUNTIF(C135:C136,2)=1,0,IF(AND($B$3=14,COUNTIF(C124:C136,1)=13),2,IF(AND($B$3=14,OR(COUNTIF(C124:C136,1)=12,COUNTIF(C124:C136,1)=11),COUNTIF(C124:C136,"Build")=1,COUNTIF(C124:C136,"Build")=2),0,IF(COUNTIF(C135:C136,2)=1,0,IF(AND($B$3=15,COUNTIF(C123:C136,1)=14),2,IF(AND($B$3=15,OR(COUNTIF(C123:C136,1)=13,COUNTIF(C123:C136,1)=12),COUNTIF(C123:C136,"Build")=1,COUNTIF(C123:C136,"Build")=2),0,IF(COUNTIF(C135:C136,2)=1,0,IF(AND($B$3=16,COUNTIF(C122:C136,1)=15),2,IF(AND($B$3=16,OR(COUNTIF(C122:C136,1)=14,COUNTIF(C122:C136,1)=13),COUNTIF(C122:C136,"Build")=1,COUNTIF(C122:C136,"Build")=2),0,IF(COUNTIF(C135:C136,2)=1,0,IF(AND($B$3=17,COUNTIF(C121:C136,1)=16),2,IF(AND($B$3=17,OR(COUNTIF(C121:C136,1)=15,COUNTIF(C121:C136,1)=14),COUNTIF(C121:C136,"Build")=1,COUNTIF(C121:C136,"Build")=2),0,IF(COUNTIF(C135:C136,2)=1,0,IF(AND($B$3=18,COUNTIF(C120:C136,1)=17),2,IF(AND($B$3=18,OR(COUNTIF(C120:C136,1)=16,COUNTIF(C120:C136,1)=15),COUNTIF(C120:C136,"Build")=1,COUNTIF(C120:C136,"Build")=2),0,IF(COUNTIF(C135:C136,2)=1,0,IF(AND($B$3=19,COUNTIF(C119:C136,1)=18),2,IF(AND($B$3=19,OR(COUNTIF(C119:C136,1)=17,COUNTIF(C119:C136,1)=16),COUNTIF(C119:C136,"Build")=1,COUNTIF(C119:C136,"Build")=2),0,IF(COUNTIF(C135:C136,2)=1,0,IF(AND($B$3=20,COUNTIF(C118:C136,1)=19),2,IF(AND($B$3=20,OR(COUNTIF(C118:C136,1)=18,COUNTIF(C118:C136,1)=17),COUNTIF(C118:C136,"Build")=1,COUNTIF(C118:C136,"Build")=2),0,IF(COUNTIF(C135:C136,2)=1,0,1)))))))))))))))))))))))))))))))))</f>
        <v>1</v>
      </c>
      <c r="D137">
        <f t="shared" si="49"/>
        <v>1</v>
      </c>
      <c r="E137">
        <f t="shared" si="49"/>
        <v>0</v>
      </c>
      <c r="F137">
        <f t="shared" si="49"/>
        <v>0</v>
      </c>
      <c r="G137">
        <f t="shared" si="49"/>
        <v>2</v>
      </c>
      <c r="H137">
        <f t="shared" si="49"/>
        <v>1</v>
      </c>
      <c r="I137">
        <f t="shared" si="49"/>
        <v>1</v>
      </c>
      <c r="J137">
        <f t="shared" si="49"/>
        <v>1</v>
      </c>
      <c r="K137">
        <f t="shared" si="49"/>
        <v>1</v>
      </c>
      <c r="L137">
        <f t="shared" si="49"/>
        <v>1</v>
      </c>
      <c r="M137">
        <f t="shared" si="49"/>
        <v>1</v>
      </c>
      <c r="N137">
        <f t="shared" si="50"/>
        <v>1</v>
      </c>
      <c r="O137">
        <f t="shared" si="50"/>
        <v>1</v>
      </c>
      <c r="P137">
        <f t="shared" si="50"/>
        <v>1</v>
      </c>
      <c r="Q137">
        <f t="shared" si="50"/>
        <v>1</v>
      </c>
      <c r="R137">
        <f t="shared" si="50"/>
        <v>1</v>
      </c>
      <c r="S137" t="str">
        <f t="shared" si="50"/>
        <v>N/A</v>
      </c>
      <c r="T137" t="str">
        <f t="shared" si="50"/>
        <v>N/A</v>
      </c>
      <c r="U137" t="str">
        <f t="shared" si="50"/>
        <v>N/A</v>
      </c>
      <c r="V137" t="str">
        <f t="shared" si="50"/>
        <v>N/A</v>
      </c>
      <c r="W137" t="str">
        <f t="shared" si="50"/>
        <v>N/A</v>
      </c>
      <c r="X137" t="str">
        <f t="shared" si="50"/>
        <v>N/A</v>
      </c>
      <c r="Y137" t="str">
        <f t="shared" si="50"/>
        <v>N/A</v>
      </c>
      <c r="Z137" t="str">
        <f t="shared" si="50"/>
        <v>N/A</v>
      </c>
    </row>
    <row r="138" spans="1:26" x14ac:dyDescent="0.3">
      <c r="A138">
        <f t="shared" ref="A138" si="61">A137+1</f>
        <v>131</v>
      </c>
      <c r="B138" s="6">
        <f t="shared" si="46"/>
        <v>45988</v>
      </c>
      <c r="C138">
        <f t="shared" si="60"/>
        <v>1</v>
      </c>
      <c r="D138">
        <f t="shared" ref="D138:M147" si="62">IF(D$6="N/A","N/A",IF(D$6=$B$3+1,$C138,IF(C137=1,1,IF(C137=2,2,0))))</f>
        <v>1</v>
      </c>
      <c r="E138">
        <f t="shared" si="62"/>
        <v>1</v>
      </c>
      <c r="F138">
        <f t="shared" si="62"/>
        <v>0</v>
      </c>
      <c r="G138">
        <f t="shared" si="62"/>
        <v>0</v>
      </c>
      <c r="H138">
        <f t="shared" si="62"/>
        <v>2</v>
      </c>
      <c r="I138">
        <f t="shared" si="62"/>
        <v>1</v>
      </c>
      <c r="J138">
        <f t="shared" si="62"/>
        <v>1</v>
      </c>
      <c r="K138">
        <f t="shared" si="62"/>
        <v>1</v>
      </c>
      <c r="L138">
        <f t="shared" si="62"/>
        <v>1</v>
      </c>
      <c r="M138">
        <f t="shared" si="62"/>
        <v>1</v>
      </c>
      <c r="N138">
        <f t="shared" ref="N138:Z147" si="63">IF(N$6="N/A","N/A",IF(N$6=$B$3+1,$C138,IF(M137=1,1,IF(M137=2,2,0))))</f>
        <v>1</v>
      </c>
      <c r="O138">
        <f t="shared" si="63"/>
        <v>1</v>
      </c>
      <c r="P138">
        <f t="shared" si="63"/>
        <v>1</v>
      </c>
      <c r="Q138">
        <f t="shared" si="63"/>
        <v>1</v>
      </c>
      <c r="R138">
        <f t="shared" si="63"/>
        <v>1</v>
      </c>
      <c r="S138" t="str">
        <f t="shared" si="63"/>
        <v>N/A</v>
      </c>
      <c r="T138" t="str">
        <f t="shared" si="63"/>
        <v>N/A</v>
      </c>
      <c r="U138" t="str">
        <f t="shared" si="63"/>
        <v>N/A</v>
      </c>
      <c r="V138" t="str">
        <f t="shared" si="63"/>
        <v>N/A</v>
      </c>
      <c r="W138" t="str">
        <f t="shared" si="63"/>
        <v>N/A</v>
      </c>
      <c r="X138" t="str">
        <f t="shared" si="63"/>
        <v>N/A</v>
      </c>
      <c r="Y138" t="str">
        <f t="shared" si="63"/>
        <v>N/A</v>
      </c>
      <c r="Z138" t="str">
        <f t="shared" si="63"/>
        <v>N/A</v>
      </c>
    </row>
    <row r="139" spans="1:26" x14ac:dyDescent="0.3">
      <c r="A139">
        <f t="shared" ref="A139" si="64">A138+1</f>
        <v>132</v>
      </c>
      <c r="B139" s="6">
        <f t="shared" si="46"/>
        <v>45995</v>
      </c>
      <c r="C139">
        <f t="shared" si="60"/>
        <v>1</v>
      </c>
      <c r="D139">
        <f t="shared" si="62"/>
        <v>1</v>
      </c>
      <c r="E139">
        <f t="shared" si="62"/>
        <v>1</v>
      </c>
      <c r="F139">
        <f t="shared" si="62"/>
        <v>1</v>
      </c>
      <c r="G139">
        <f t="shared" si="62"/>
        <v>0</v>
      </c>
      <c r="H139">
        <f t="shared" si="62"/>
        <v>0</v>
      </c>
      <c r="I139">
        <f t="shared" si="62"/>
        <v>2</v>
      </c>
      <c r="J139">
        <f t="shared" si="62"/>
        <v>1</v>
      </c>
      <c r="K139">
        <f t="shared" si="62"/>
        <v>1</v>
      </c>
      <c r="L139">
        <f t="shared" si="62"/>
        <v>1</v>
      </c>
      <c r="M139">
        <f t="shared" si="62"/>
        <v>1</v>
      </c>
      <c r="N139">
        <f t="shared" si="63"/>
        <v>1</v>
      </c>
      <c r="O139">
        <f t="shared" si="63"/>
        <v>1</v>
      </c>
      <c r="P139">
        <f t="shared" si="63"/>
        <v>1</v>
      </c>
      <c r="Q139">
        <f t="shared" si="63"/>
        <v>1</v>
      </c>
      <c r="R139">
        <f t="shared" si="63"/>
        <v>1</v>
      </c>
      <c r="S139" t="str">
        <f t="shared" si="63"/>
        <v>N/A</v>
      </c>
      <c r="T139" t="str">
        <f t="shared" si="63"/>
        <v>N/A</v>
      </c>
      <c r="U139" t="str">
        <f t="shared" si="63"/>
        <v>N/A</v>
      </c>
      <c r="V139" t="str">
        <f t="shared" si="63"/>
        <v>N/A</v>
      </c>
      <c r="W139" t="str">
        <f t="shared" si="63"/>
        <v>N/A</v>
      </c>
      <c r="X139" t="str">
        <f t="shared" si="63"/>
        <v>N/A</v>
      </c>
      <c r="Y139" t="str">
        <f t="shared" si="63"/>
        <v>N/A</v>
      </c>
      <c r="Z139" t="str">
        <f t="shared" si="63"/>
        <v>N/A</v>
      </c>
    </row>
    <row r="140" spans="1:26" x14ac:dyDescent="0.3">
      <c r="A140">
        <f t="shared" ref="A140" si="65">A139+1</f>
        <v>133</v>
      </c>
      <c r="B140" s="6">
        <f t="shared" si="46"/>
        <v>46002</v>
      </c>
      <c r="C140">
        <f t="shared" si="60"/>
        <v>1</v>
      </c>
      <c r="D140">
        <f t="shared" si="62"/>
        <v>1</v>
      </c>
      <c r="E140">
        <f t="shared" si="62"/>
        <v>1</v>
      </c>
      <c r="F140">
        <f t="shared" si="62"/>
        <v>1</v>
      </c>
      <c r="G140">
        <f t="shared" si="62"/>
        <v>1</v>
      </c>
      <c r="H140">
        <f t="shared" si="62"/>
        <v>0</v>
      </c>
      <c r="I140">
        <f t="shared" si="62"/>
        <v>0</v>
      </c>
      <c r="J140">
        <f t="shared" si="62"/>
        <v>2</v>
      </c>
      <c r="K140">
        <f t="shared" si="62"/>
        <v>1</v>
      </c>
      <c r="L140">
        <f t="shared" si="62"/>
        <v>1</v>
      </c>
      <c r="M140">
        <f t="shared" si="62"/>
        <v>1</v>
      </c>
      <c r="N140">
        <f t="shared" si="63"/>
        <v>1</v>
      </c>
      <c r="O140">
        <f t="shared" si="63"/>
        <v>1</v>
      </c>
      <c r="P140">
        <f t="shared" si="63"/>
        <v>1</v>
      </c>
      <c r="Q140">
        <f t="shared" si="63"/>
        <v>1</v>
      </c>
      <c r="R140">
        <f t="shared" si="63"/>
        <v>1</v>
      </c>
      <c r="S140" t="str">
        <f t="shared" si="63"/>
        <v>N/A</v>
      </c>
      <c r="T140" t="str">
        <f t="shared" si="63"/>
        <v>N/A</v>
      </c>
      <c r="U140" t="str">
        <f t="shared" si="63"/>
        <v>N/A</v>
      </c>
      <c r="V140" t="str">
        <f t="shared" si="63"/>
        <v>N/A</v>
      </c>
      <c r="W140" t="str">
        <f t="shared" si="63"/>
        <v>N/A</v>
      </c>
      <c r="X140" t="str">
        <f t="shared" si="63"/>
        <v>N/A</v>
      </c>
      <c r="Y140" t="str">
        <f t="shared" si="63"/>
        <v>N/A</v>
      </c>
      <c r="Z140" t="str">
        <f t="shared" si="63"/>
        <v>N/A</v>
      </c>
    </row>
    <row r="141" spans="1:26" x14ac:dyDescent="0.3">
      <c r="A141">
        <f t="shared" ref="A141" si="66">A140+1</f>
        <v>134</v>
      </c>
      <c r="B141" s="6">
        <f t="shared" si="46"/>
        <v>46009</v>
      </c>
      <c r="C141">
        <f t="shared" si="60"/>
        <v>1</v>
      </c>
      <c r="D141">
        <f t="shared" si="62"/>
        <v>1</v>
      </c>
      <c r="E141">
        <f t="shared" si="62"/>
        <v>1</v>
      </c>
      <c r="F141">
        <f t="shared" si="62"/>
        <v>1</v>
      </c>
      <c r="G141">
        <f t="shared" si="62"/>
        <v>1</v>
      </c>
      <c r="H141">
        <f t="shared" si="62"/>
        <v>1</v>
      </c>
      <c r="I141">
        <f t="shared" si="62"/>
        <v>0</v>
      </c>
      <c r="J141">
        <f t="shared" si="62"/>
        <v>0</v>
      </c>
      <c r="K141">
        <f t="shared" si="62"/>
        <v>2</v>
      </c>
      <c r="L141">
        <f t="shared" si="62"/>
        <v>1</v>
      </c>
      <c r="M141">
        <f t="shared" si="62"/>
        <v>1</v>
      </c>
      <c r="N141">
        <f t="shared" si="63"/>
        <v>1</v>
      </c>
      <c r="O141">
        <f t="shared" si="63"/>
        <v>1</v>
      </c>
      <c r="P141">
        <f t="shared" si="63"/>
        <v>1</v>
      </c>
      <c r="Q141">
        <f t="shared" si="63"/>
        <v>1</v>
      </c>
      <c r="R141">
        <f t="shared" si="63"/>
        <v>1</v>
      </c>
      <c r="S141" t="str">
        <f t="shared" si="63"/>
        <v>N/A</v>
      </c>
      <c r="T141" t="str">
        <f t="shared" si="63"/>
        <v>N/A</v>
      </c>
      <c r="U141" t="str">
        <f t="shared" si="63"/>
        <v>N/A</v>
      </c>
      <c r="V141" t="str">
        <f t="shared" si="63"/>
        <v>N/A</v>
      </c>
      <c r="W141" t="str">
        <f t="shared" si="63"/>
        <v>N/A</v>
      </c>
      <c r="X141" t="str">
        <f t="shared" si="63"/>
        <v>N/A</v>
      </c>
      <c r="Y141" t="str">
        <f t="shared" si="63"/>
        <v>N/A</v>
      </c>
      <c r="Z141" t="str">
        <f t="shared" si="63"/>
        <v>N/A</v>
      </c>
    </row>
    <row r="142" spans="1:26" x14ac:dyDescent="0.3">
      <c r="A142">
        <f t="shared" ref="A142" si="67">A141+1</f>
        <v>135</v>
      </c>
      <c r="B142" s="6">
        <f t="shared" si="46"/>
        <v>46016</v>
      </c>
      <c r="C142">
        <f t="shared" si="60"/>
        <v>1</v>
      </c>
      <c r="D142">
        <f t="shared" si="62"/>
        <v>1</v>
      </c>
      <c r="E142">
        <f t="shared" si="62"/>
        <v>1</v>
      </c>
      <c r="F142">
        <f t="shared" si="62"/>
        <v>1</v>
      </c>
      <c r="G142">
        <f t="shared" si="62"/>
        <v>1</v>
      </c>
      <c r="H142">
        <f t="shared" si="62"/>
        <v>1</v>
      </c>
      <c r="I142">
        <f t="shared" si="62"/>
        <v>1</v>
      </c>
      <c r="J142">
        <f t="shared" si="62"/>
        <v>0</v>
      </c>
      <c r="K142">
        <f t="shared" si="62"/>
        <v>0</v>
      </c>
      <c r="L142">
        <f t="shared" si="62"/>
        <v>2</v>
      </c>
      <c r="M142">
        <f t="shared" si="62"/>
        <v>1</v>
      </c>
      <c r="N142">
        <f t="shared" si="63"/>
        <v>1</v>
      </c>
      <c r="O142">
        <f t="shared" si="63"/>
        <v>1</v>
      </c>
      <c r="P142">
        <f t="shared" si="63"/>
        <v>1</v>
      </c>
      <c r="Q142">
        <f t="shared" si="63"/>
        <v>1</v>
      </c>
      <c r="R142">
        <f t="shared" si="63"/>
        <v>1</v>
      </c>
      <c r="S142" t="str">
        <f t="shared" si="63"/>
        <v>N/A</v>
      </c>
      <c r="T142" t="str">
        <f t="shared" si="63"/>
        <v>N/A</v>
      </c>
      <c r="U142" t="str">
        <f t="shared" si="63"/>
        <v>N/A</v>
      </c>
      <c r="V142" t="str">
        <f t="shared" si="63"/>
        <v>N/A</v>
      </c>
      <c r="W142" t="str">
        <f t="shared" si="63"/>
        <v>N/A</v>
      </c>
      <c r="X142" t="str">
        <f t="shared" si="63"/>
        <v>N/A</v>
      </c>
      <c r="Y142" t="str">
        <f t="shared" si="63"/>
        <v>N/A</v>
      </c>
      <c r="Z142" t="str">
        <f t="shared" si="63"/>
        <v>N/A</v>
      </c>
    </row>
    <row r="143" spans="1:26" x14ac:dyDescent="0.3">
      <c r="A143">
        <f t="shared" ref="A143" si="68">A142+1</f>
        <v>136</v>
      </c>
      <c r="B143" s="6">
        <f t="shared" si="46"/>
        <v>46023</v>
      </c>
      <c r="C143">
        <f t="shared" si="60"/>
        <v>1</v>
      </c>
      <c r="D143">
        <f t="shared" si="62"/>
        <v>1</v>
      </c>
      <c r="E143">
        <f t="shared" si="62"/>
        <v>1</v>
      </c>
      <c r="F143">
        <f t="shared" si="62"/>
        <v>1</v>
      </c>
      <c r="G143">
        <f t="shared" si="62"/>
        <v>1</v>
      </c>
      <c r="H143">
        <f t="shared" si="62"/>
        <v>1</v>
      </c>
      <c r="I143">
        <f t="shared" si="62"/>
        <v>1</v>
      </c>
      <c r="J143">
        <f t="shared" si="62"/>
        <v>1</v>
      </c>
      <c r="K143">
        <f t="shared" si="62"/>
        <v>0</v>
      </c>
      <c r="L143">
        <f t="shared" si="62"/>
        <v>0</v>
      </c>
      <c r="M143">
        <f t="shared" si="62"/>
        <v>2</v>
      </c>
      <c r="N143">
        <f t="shared" si="63"/>
        <v>1</v>
      </c>
      <c r="O143">
        <f t="shared" si="63"/>
        <v>1</v>
      </c>
      <c r="P143">
        <f t="shared" si="63"/>
        <v>1</v>
      </c>
      <c r="Q143">
        <f t="shared" si="63"/>
        <v>1</v>
      </c>
      <c r="R143">
        <f t="shared" si="63"/>
        <v>1</v>
      </c>
      <c r="S143" t="str">
        <f t="shared" si="63"/>
        <v>N/A</v>
      </c>
      <c r="T143" t="str">
        <f t="shared" si="63"/>
        <v>N/A</v>
      </c>
      <c r="U143" t="str">
        <f t="shared" si="63"/>
        <v>N/A</v>
      </c>
      <c r="V143" t="str">
        <f t="shared" si="63"/>
        <v>N/A</v>
      </c>
      <c r="W143" t="str">
        <f t="shared" si="63"/>
        <v>N/A</v>
      </c>
      <c r="X143" t="str">
        <f t="shared" si="63"/>
        <v>N/A</v>
      </c>
      <c r="Y143" t="str">
        <f t="shared" si="63"/>
        <v>N/A</v>
      </c>
      <c r="Z143" t="str">
        <f t="shared" si="63"/>
        <v>N/A</v>
      </c>
    </row>
    <row r="144" spans="1:26" x14ac:dyDescent="0.3">
      <c r="A144">
        <f t="shared" ref="A144" si="69">A143+1</f>
        <v>137</v>
      </c>
      <c r="B144" s="6">
        <f t="shared" si="46"/>
        <v>46030</v>
      </c>
      <c r="C144">
        <f t="shared" si="60"/>
        <v>1</v>
      </c>
      <c r="D144">
        <f t="shared" si="62"/>
        <v>1</v>
      </c>
      <c r="E144">
        <f t="shared" si="62"/>
        <v>1</v>
      </c>
      <c r="F144">
        <f t="shared" si="62"/>
        <v>1</v>
      </c>
      <c r="G144">
        <f t="shared" si="62"/>
        <v>1</v>
      </c>
      <c r="H144">
        <f t="shared" si="62"/>
        <v>1</v>
      </c>
      <c r="I144">
        <f t="shared" si="62"/>
        <v>1</v>
      </c>
      <c r="J144">
        <f t="shared" si="62"/>
        <v>1</v>
      </c>
      <c r="K144">
        <f t="shared" si="62"/>
        <v>1</v>
      </c>
      <c r="L144">
        <f t="shared" si="62"/>
        <v>0</v>
      </c>
      <c r="M144">
        <f t="shared" si="62"/>
        <v>0</v>
      </c>
      <c r="N144">
        <f t="shared" si="63"/>
        <v>2</v>
      </c>
      <c r="O144">
        <f t="shared" si="63"/>
        <v>1</v>
      </c>
      <c r="P144">
        <f t="shared" si="63"/>
        <v>1</v>
      </c>
      <c r="Q144">
        <f t="shared" si="63"/>
        <v>1</v>
      </c>
      <c r="R144">
        <f t="shared" si="63"/>
        <v>1</v>
      </c>
      <c r="S144" t="str">
        <f t="shared" si="63"/>
        <v>N/A</v>
      </c>
      <c r="T144" t="str">
        <f t="shared" si="63"/>
        <v>N/A</v>
      </c>
      <c r="U144" t="str">
        <f t="shared" si="63"/>
        <v>N/A</v>
      </c>
      <c r="V144" t="str">
        <f t="shared" si="63"/>
        <v>N/A</v>
      </c>
      <c r="W144" t="str">
        <f t="shared" si="63"/>
        <v>N/A</v>
      </c>
      <c r="X144" t="str">
        <f t="shared" si="63"/>
        <v>N/A</v>
      </c>
      <c r="Y144" t="str">
        <f t="shared" si="63"/>
        <v>N/A</v>
      </c>
      <c r="Z144" t="str">
        <f t="shared" si="63"/>
        <v>N/A</v>
      </c>
    </row>
    <row r="145" spans="1:26" x14ac:dyDescent="0.3">
      <c r="A145">
        <f t="shared" ref="A145" si="70">A144+1</f>
        <v>138</v>
      </c>
      <c r="B145" s="6">
        <f t="shared" si="46"/>
        <v>46037</v>
      </c>
      <c r="C145">
        <f t="shared" si="60"/>
        <v>1</v>
      </c>
      <c r="D145">
        <f t="shared" si="62"/>
        <v>1</v>
      </c>
      <c r="E145">
        <f t="shared" si="62"/>
        <v>1</v>
      </c>
      <c r="F145">
        <f t="shared" si="62"/>
        <v>1</v>
      </c>
      <c r="G145">
        <f t="shared" si="62"/>
        <v>1</v>
      </c>
      <c r="H145">
        <f t="shared" si="62"/>
        <v>1</v>
      </c>
      <c r="I145">
        <f t="shared" si="62"/>
        <v>1</v>
      </c>
      <c r="J145">
        <f t="shared" si="62"/>
        <v>1</v>
      </c>
      <c r="K145">
        <f t="shared" si="62"/>
        <v>1</v>
      </c>
      <c r="L145">
        <f t="shared" si="62"/>
        <v>1</v>
      </c>
      <c r="M145">
        <f t="shared" si="62"/>
        <v>0</v>
      </c>
      <c r="N145">
        <f t="shared" si="63"/>
        <v>0</v>
      </c>
      <c r="O145">
        <f t="shared" si="63"/>
        <v>2</v>
      </c>
      <c r="P145">
        <f t="shared" si="63"/>
        <v>1</v>
      </c>
      <c r="Q145">
        <f t="shared" si="63"/>
        <v>1</v>
      </c>
      <c r="R145">
        <f t="shared" si="63"/>
        <v>1</v>
      </c>
      <c r="S145" t="str">
        <f t="shared" si="63"/>
        <v>N/A</v>
      </c>
      <c r="T145" t="str">
        <f t="shared" si="63"/>
        <v>N/A</v>
      </c>
      <c r="U145" t="str">
        <f t="shared" si="63"/>
        <v>N/A</v>
      </c>
      <c r="V145" t="str">
        <f t="shared" si="63"/>
        <v>N/A</v>
      </c>
      <c r="W145" t="str">
        <f t="shared" si="63"/>
        <v>N/A</v>
      </c>
      <c r="X145" t="str">
        <f t="shared" si="63"/>
        <v>N/A</v>
      </c>
      <c r="Y145" t="str">
        <f t="shared" si="63"/>
        <v>N/A</v>
      </c>
      <c r="Z145" t="str">
        <f t="shared" si="63"/>
        <v>N/A</v>
      </c>
    </row>
    <row r="146" spans="1:26" x14ac:dyDescent="0.3">
      <c r="A146">
        <f t="shared" ref="A146" si="71">A145+1</f>
        <v>139</v>
      </c>
      <c r="B146" s="6">
        <f t="shared" si="46"/>
        <v>46044</v>
      </c>
      <c r="C146">
        <f t="shared" si="60"/>
        <v>1</v>
      </c>
      <c r="D146">
        <f t="shared" si="62"/>
        <v>1</v>
      </c>
      <c r="E146">
        <f t="shared" si="62"/>
        <v>1</v>
      </c>
      <c r="F146">
        <f t="shared" si="62"/>
        <v>1</v>
      </c>
      <c r="G146">
        <f t="shared" si="62"/>
        <v>1</v>
      </c>
      <c r="H146">
        <f t="shared" si="62"/>
        <v>1</v>
      </c>
      <c r="I146">
        <f t="shared" si="62"/>
        <v>1</v>
      </c>
      <c r="J146">
        <f t="shared" si="62"/>
        <v>1</v>
      </c>
      <c r="K146">
        <f t="shared" si="62"/>
        <v>1</v>
      </c>
      <c r="L146">
        <f t="shared" si="62"/>
        <v>1</v>
      </c>
      <c r="M146">
        <f t="shared" si="62"/>
        <v>1</v>
      </c>
      <c r="N146">
        <f t="shared" si="63"/>
        <v>0</v>
      </c>
      <c r="O146">
        <f t="shared" si="63"/>
        <v>0</v>
      </c>
      <c r="P146">
        <f t="shared" si="63"/>
        <v>2</v>
      </c>
      <c r="Q146">
        <f t="shared" si="63"/>
        <v>1</v>
      </c>
      <c r="R146">
        <f t="shared" si="63"/>
        <v>1</v>
      </c>
      <c r="S146" t="str">
        <f t="shared" si="63"/>
        <v>N/A</v>
      </c>
      <c r="T146" t="str">
        <f t="shared" si="63"/>
        <v>N/A</v>
      </c>
      <c r="U146" t="str">
        <f t="shared" si="63"/>
        <v>N/A</v>
      </c>
      <c r="V146" t="str">
        <f t="shared" si="63"/>
        <v>N/A</v>
      </c>
      <c r="W146" t="str">
        <f t="shared" si="63"/>
        <v>N/A</v>
      </c>
      <c r="X146" t="str">
        <f t="shared" si="63"/>
        <v>N/A</v>
      </c>
      <c r="Y146" t="str">
        <f t="shared" si="63"/>
        <v>N/A</v>
      </c>
      <c r="Z146" t="str">
        <f t="shared" si="63"/>
        <v>N/A</v>
      </c>
    </row>
    <row r="147" spans="1:26" x14ac:dyDescent="0.3">
      <c r="A147">
        <f t="shared" ref="A147" si="72">A146+1</f>
        <v>140</v>
      </c>
      <c r="B147" s="6">
        <f t="shared" si="46"/>
        <v>46051</v>
      </c>
      <c r="C147">
        <f t="shared" si="60"/>
        <v>1</v>
      </c>
      <c r="D147">
        <f t="shared" si="62"/>
        <v>1</v>
      </c>
      <c r="E147">
        <f t="shared" si="62"/>
        <v>1</v>
      </c>
      <c r="F147">
        <f t="shared" si="62"/>
        <v>1</v>
      </c>
      <c r="G147">
        <f t="shared" si="62"/>
        <v>1</v>
      </c>
      <c r="H147">
        <f t="shared" si="62"/>
        <v>1</v>
      </c>
      <c r="I147">
        <f t="shared" si="62"/>
        <v>1</v>
      </c>
      <c r="J147">
        <f t="shared" si="62"/>
        <v>1</v>
      </c>
      <c r="K147">
        <f t="shared" si="62"/>
        <v>1</v>
      </c>
      <c r="L147">
        <f t="shared" si="62"/>
        <v>1</v>
      </c>
      <c r="M147">
        <f t="shared" si="62"/>
        <v>1</v>
      </c>
      <c r="N147">
        <f t="shared" si="63"/>
        <v>1</v>
      </c>
      <c r="O147">
        <f t="shared" si="63"/>
        <v>0</v>
      </c>
      <c r="P147">
        <f t="shared" si="63"/>
        <v>0</v>
      </c>
      <c r="Q147">
        <f t="shared" si="63"/>
        <v>1</v>
      </c>
      <c r="R147">
        <f t="shared" si="63"/>
        <v>1</v>
      </c>
      <c r="S147" t="str">
        <f t="shared" si="63"/>
        <v>N/A</v>
      </c>
      <c r="T147" t="str">
        <f t="shared" si="63"/>
        <v>N/A</v>
      </c>
      <c r="U147" t="str">
        <f t="shared" si="63"/>
        <v>N/A</v>
      </c>
      <c r="V147" t="str">
        <f t="shared" si="63"/>
        <v>N/A</v>
      </c>
      <c r="W147" t="str">
        <f t="shared" si="63"/>
        <v>N/A</v>
      </c>
      <c r="X147" t="str">
        <f t="shared" si="63"/>
        <v>N/A</v>
      </c>
      <c r="Y147" t="str">
        <f t="shared" si="63"/>
        <v>N/A</v>
      </c>
      <c r="Z147" t="str">
        <f t="shared" si="63"/>
        <v>N/A</v>
      </c>
    </row>
    <row r="148" spans="1:26" x14ac:dyDescent="0.3">
      <c r="A148">
        <f t="shared" ref="A148" si="73">A147+1</f>
        <v>141</v>
      </c>
      <c r="B148" s="6">
        <f t="shared" si="46"/>
        <v>46058</v>
      </c>
      <c r="C148">
        <f t="shared" si="60"/>
        <v>1</v>
      </c>
      <c r="D148">
        <f t="shared" ref="D148:M157" si="74">IF(D$6="N/A","N/A",IF(D$6=$B$3+1,$C148,IF(C147=1,1,IF(C147=2,2,0))))</f>
        <v>1</v>
      </c>
      <c r="E148">
        <f t="shared" si="74"/>
        <v>1</v>
      </c>
      <c r="F148">
        <f t="shared" si="74"/>
        <v>1</v>
      </c>
      <c r="G148">
        <f t="shared" si="74"/>
        <v>1</v>
      </c>
      <c r="H148">
        <f t="shared" si="74"/>
        <v>1</v>
      </c>
      <c r="I148">
        <f t="shared" si="74"/>
        <v>1</v>
      </c>
      <c r="J148">
        <f t="shared" si="74"/>
        <v>1</v>
      </c>
      <c r="K148">
        <f t="shared" si="74"/>
        <v>1</v>
      </c>
      <c r="L148">
        <f t="shared" si="74"/>
        <v>1</v>
      </c>
      <c r="M148">
        <f t="shared" si="74"/>
        <v>1</v>
      </c>
      <c r="N148">
        <f t="shared" ref="N148:Z157" si="75">IF(N$6="N/A","N/A",IF(N$6=$B$3+1,$C148,IF(M147=1,1,IF(M147=2,2,0))))</f>
        <v>1</v>
      </c>
      <c r="O148">
        <f t="shared" si="75"/>
        <v>1</v>
      </c>
      <c r="P148">
        <f t="shared" si="75"/>
        <v>0</v>
      </c>
      <c r="Q148">
        <f t="shared" si="75"/>
        <v>1</v>
      </c>
      <c r="R148">
        <f t="shared" si="75"/>
        <v>1</v>
      </c>
      <c r="S148" t="str">
        <f t="shared" si="75"/>
        <v>N/A</v>
      </c>
      <c r="T148" t="str">
        <f t="shared" si="75"/>
        <v>N/A</v>
      </c>
      <c r="U148" t="str">
        <f t="shared" si="75"/>
        <v>N/A</v>
      </c>
      <c r="V148" t="str">
        <f t="shared" si="75"/>
        <v>N/A</v>
      </c>
      <c r="W148" t="str">
        <f t="shared" si="75"/>
        <v>N/A</v>
      </c>
      <c r="X148" t="str">
        <f t="shared" si="75"/>
        <v>N/A</v>
      </c>
      <c r="Y148" t="str">
        <f t="shared" si="75"/>
        <v>N/A</v>
      </c>
      <c r="Z148" t="str">
        <f t="shared" si="75"/>
        <v>N/A</v>
      </c>
    </row>
    <row r="149" spans="1:26" x14ac:dyDescent="0.3">
      <c r="A149">
        <f t="shared" ref="A149" si="76">A148+1</f>
        <v>142</v>
      </c>
      <c r="B149" s="6">
        <f t="shared" si="46"/>
        <v>46065</v>
      </c>
      <c r="C149">
        <f t="shared" si="60"/>
        <v>2</v>
      </c>
      <c r="D149">
        <f t="shared" si="74"/>
        <v>1</v>
      </c>
      <c r="E149">
        <f t="shared" si="74"/>
        <v>1</v>
      </c>
      <c r="F149">
        <f t="shared" si="74"/>
        <v>1</v>
      </c>
      <c r="G149">
        <f t="shared" si="74"/>
        <v>1</v>
      </c>
      <c r="H149">
        <f t="shared" si="74"/>
        <v>1</v>
      </c>
      <c r="I149">
        <f t="shared" si="74"/>
        <v>1</v>
      </c>
      <c r="J149">
        <f t="shared" si="74"/>
        <v>1</v>
      </c>
      <c r="K149">
        <f t="shared" si="74"/>
        <v>1</v>
      </c>
      <c r="L149">
        <f t="shared" si="74"/>
        <v>1</v>
      </c>
      <c r="M149">
        <f t="shared" si="74"/>
        <v>1</v>
      </c>
      <c r="N149">
        <f t="shared" si="75"/>
        <v>1</v>
      </c>
      <c r="O149">
        <f t="shared" si="75"/>
        <v>1</v>
      </c>
      <c r="P149">
        <f t="shared" si="75"/>
        <v>1</v>
      </c>
      <c r="Q149">
        <f t="shared" si="75"/>
        <v>2</v>
      </c>
      <c r="R149">
        <f t="shared" si="75"/>
        <v>1</v>
      </c>
      <c r="S149" t="str">
        <f t="shared" si="75"/>
        <v>N/A</v>
      </c>
      <c r="T149" t="str">
        <f t="shared" si="75"/>
        <v>N/A</v>
      </c>
      <c r="U149" t="str">
        <f t="shared" si="75"/>
        <v>N/A</v>
      </c>
      <c r="V149" t="str">
        <f t="shared" si="75"/>
        <v>N/A</v>
      </c>
      <c r="W149" t="str">
        <f t="shared" si="75"/>
        <v>N/A</v>
      </c>
      <c r="X149" t="str">
        <f t="shared" si="75"/>
        <v>N/A</v>
      </c>
      <c r="Y149" t="str">
        <f t="shared" si="75"/>
        <v>N/A</v>
      </c>
      <c r="Z149" t="str">
        <f t="shared" si="75"/>
        <v>N/A</v>
      </c>
    </row>
    <row r="150" spans="1:26" x14ac:dyDescent="0.3">
      <c r="A150">
        <f t="shared" ref="A150" si="77">A149+1</f>
        <v>143</v>
      </c>
      <c r="B150" s="6">
        <f t="shared" si="46"/>
        <v>46072</v>
      </c>
      <c r="C150">
        <f t="shared" si="60"/>
        <v>0</v>
      </c>
      <c r="D150">
        <f t="shared" si="74"/>
        <v>2</v>
      </c>
      <c r="E150">
        <f t="shared" si="74"/>
        <v>1</v>
      </c>
      <c r="F150">
        <f t="shared" si="74"/>
        <v>1</v>
      </c>
      <c r="G150">
        <f t="shared" si="74"/>
        <v>1</v>
      </c>
      <c r="H150">
        <f t="shared" si="74"/>
        <v>1</v>
      </c>
      <c r="I150">
        <f t="shared" si="74"/>
        <v>1</v>
      </c>
      <c r="J150">
        <f t="shared" si="74"/>
        <v>1</v>
      </c>
      <c r="K150">
        <f t="shared" si="74"/>
        <v>1</v>
      </c>
      <c r="L150">
        <f t="shared" si="74"/>
        <v>1</v>
      </c>
      <c r="M150">
        <f t="shared" si="74"/>
        <v>1</v>
      </c>
      <c r="N150">
        <f t="shared" si="75"/>
        <v>1</v>
      </c>
      <c r="O150">
        <f t="shared" si="75"/>
        <v>1</v>
      </c>
      <c r="P150">
        <f t="shared" si="75"/>
        <v>1</v>
      </c>
      <c r="Q150">
        <f t="shared" si="75"/>
        <v>0</v>
      </c>
      <c r="R150">
        <f t="shared" si="75"/>
        <v>2</v>
      </c>
      <c r="S150" t="str">
        <f t="shared" si="75"/>
        <v>N/A</v>
      </c>
      <c r="T150" t="str">
        <f t="shared" si="75"/>
        <v>N/A</v>
      </c>
      <c r="U150" t="str">
        <f t="shared" si="75"/>
        <v>N/A</v>
      </c>
      <c r="V150" t="str">
        <f t="shared" si="75"/>
        <v>N/A</v>
      </c>
      <c r="W150" t="str">
        <f t="shared" si="75"/>
        <v>N/A</v>
      </c>
      <c r="X150" t="str">
        <f t="shared" si="75"/>
        <v>N/A</v>
      </c>
      <c r="Y150" t="str">
        <f t="shared" si="75"/>
        <v>N/A</v>
      </c>
      <c r="Z150" t="str">
        <f t="shared" si="75"/>
        <v>N/A</v>
      </c>
    </row>
    <row r="151" spans="1:26" x14ac:dyDescent="0.3">
      <c r="A151">
        <f t="shared" ref="A151" si="78">A150+1</f>
        <v>144</v>
      </c>
      <c r="B151" s="6">
        <f t="shared" si="46"/>
        <v>46079</v>
      </c>
      <c r="C151">
        <f t="shared" si="60"/>
        <v>0</v>
      </c>
      <c r="D151">
        <f t="shared" si="74"/>
        <v>0</v>
      </c>
      <c r="E151">
        <f t="shared" si="74"/>
        <v>2</v>
      </c>
      <c r="F151">
        <f t="shared" si="74"/>
        <v>1</v>
      </c>
      <c r="G151">
        <f t="shared" si="74"/>
        <v>1</v>
      </c>
      <c r="H151">
        <f t="shared" si="74"/>
        <v>1</v>
      </c>
      <c r="I151">
        <f t="shared" si="74"/>
        <v>1</v>
      </c>
      <c r="J151">
        <f t="shared" si="74"/>
        <v>1</v>
      </c>
      <c r="K151">
        <f t="shared" si="74"/>
        <v>1</v>
      </c>
      <c r="L151">
        <f t="shared" si="74"/>
        <v>1</v>
      </c>
      <c r="M151">
        <f t="shared" si="74"/>
        <v>1</v>
      </c>
      <c r="N151">
        <f t="shared" si="75"/>
        <v>1</v>
      </c>
      <c r="O151">
        <f t="shared" si="75"/>
        <v>1</v>
      </c>
      <c r="P151">
        <f t="shared" si="75"/>
        <v>1</v>
      </c>
      <c r="Q151">
        <f t="shared" si="75"/>
        <v>0</v>
      </c>
      <c r="R151">
        <f t="shared" si="75"/>
        <v>0</v>
      </c>
      <c r="S151" t="str">
        <f t="shared" si="75"/>
        <v>N/A</v>
      </c>
      <c r="T151" t="str">
        <f t="shared" si="75"/>
        <v>N/A</v>
      </c>
      <c r="U151" t="str">
        <f t="shared" si="75"/>
        <v>N/A</v>
      </c>
      <c r="V151" t="str">
        <f t="shared" si="75"/>
        <v>N/A</v>
      </c>
      <c r="W151" t="str">
        <f t="shared" si="75"/>
        <v>N/A</v>
      </c>
      <c r="X151" t="str">
        <f t="shared" si="75"/>
        <v>N/A</v>
      </c>
      <c r="Y151" t="str">
        <f t="shared" si="75"/>
        <v>N/A</v>
      </c>
      <c r="Z151" t="str">
        <f t="shared" si="75"/>
        <v>N/A</v>
      </c>
    </row>
    <row r="152" spans="1:26" x14ac:dyDescent="0.3">
      <c r="A152">
        <f t="shared" ref="A152" si="79">A151+1</f>
        <v>145</v>
      </c>
      <c r="B152" s="6">
        <f t="shared" si="46"/>
        <v>46086</v>
      </c>
      <c r="C152">
        <f t="shared" si="60"/>
        <v>1</v>
      </c>
      <c r="D152">
        <f t="shared" si="74"/>
        <v>0</v>
      </c>
      <c r="E152">
        <f t="shared" si="74"/>
        <v>0</v>
      </c>
      <c r="F152">
        <f t="shared" si="74"/>
        <v>2</v>
      </c>
      <c r="G152">
        <f t="shared" si="74"/>
        <v>1</v>
      </c>
      <c r="H152">
        <f t="shared" si="74"/>
        <v>1</v>
      </c>
      <c r="I152">
        <f t="shared" si="74"/>
        <v>1</v>
      </c>
      <c r="J152">
        <f t="shared" si="74"/>
        <v>1</v>
      </c>
      <c r="K152">
        <f t="shared" si="74"/>
        <v>1</v>
      </c>
      <c r="L152">
        <f t="shared" si="74"/>
        <v>1</v>
      </c>
      <c r="M152">
        <f t="shared" si="74"/>
        <v>1</v>
      </c>
      <c r="N152">
        <f t="shared" si="75"/>
        <v>1</v>
      </c>
      <c r="O152">
        <f t="shared" si="75"/>
        <v>1</v>
      </c>
      <c r="P152">
        <f t="shared" si="75"/>
        <v>1</v>
      </c>
      <c r="Q152">
        <f t="shared" si="75"/>
        <v>1</v>
      </c>
      <c r="R152">
        <f t="shared" si="75"/>
        <v>0</v>
      </c>
      <c r="S152" t="str">
        <f t="shared" si="75"/>
        <v>N/A</v>
      </c>
      <c r="T152" t="str">
        <f t="shared" si="75"/>
        <v>N/A</v>
      </c>
      <c r="U152" t="str">
        <f t="shared" si="75"/>
        <v>N/A</v>
      </c>
      <c r="V152" t="str">
        <f t="shared" si="75"/>
        <v>N/A</v>
      </c>
      <c r="W152" t="str">
        <f t="shared" si="75"/>
        <v>N/A</v>
      </c>
      <c r="X152" t="str">
        <f t="shared" si="75"/>
        <v>N/A</v>
      </c>
      <c r="Y152" t="str">
        <f t="shared" si="75"/>
        <v>N/A</v>
      </c>
      <c r="Z152" t="str">
        <f t="shared" si="75"/>
        <v>N/A</v>
      </c>
    </row>
    <row r="153" spans="1:26" x14ac:dyDescent="0.3">
      <c r="A153">
        <f t="shared" ref="A153" si="80">A152+1</f>
        <v>146</v>
      </c>
      <c r="B153" s="6">
        <f t="shared" si="46"/>
        <v>46093</v>
      </c>
      <c r="C153">
        <f t="shared" si="60"/>
        <v>1</v>
      </c>
      <c r="D153">
        <f t="shared" si="74"/>
        <v>1</v>
      </c>
      <c r="E153">
        <f t="shared" si="74"/>
        <v>0</v>
      </c>
      <c r="F153">
        <f t="shared" si="74"/>
        <v>0</v>
      </c>
      <c r="G153">
        <f t="shared" si="74"/>
        <v>2</v>
      </c>
      <c r="H153">
        <f t="shared" si="74"/>
        <v>1</v>
      </c>
      <c r="I153">
        <f t="shared" si="74"/>
        <v>1</v>
      </c>
      <c r="J153">
        <f t="shared" si="74"/>
        <v>1</v>
      </c>
      <c r="K153">
        <f t="shared" si="74"/>
        <v>1</v>
      </c>
      <c r="L153">
        <f t="shared" si="74"/>
        <v>1</v>
      </c>
      <c r="M153">
        <f t="shared" si="74"/>
        <v>1</v>
      </c>
      <c r="N153">
        <f t="shared" si="75"/>
        <v>1</v>
      </c>
      <c r="O153">
        <f t="shared" si="75"/>
        <v>1</v>
      </c>
      <c r="P153">
        <f t="shared" si="75"/>
        <v>1</v>
      </c>
      <c r="Q153">
        <f t="shared" si="75"/>
        <v>1</v>
      </c>
      <c r="R153">
        <f t="shared" si="75"/>
        <v>1</v>
      </c>
      <c r="S153" t="str">
        <f t="shared" si="75"/>
        <v>N/A</v>
      </c>
      <c r="T153" t="str">
        <f t="shared" si="75"/>
        <v>N/A</v>
      </c>
      <c r="U153" t="str">
        <f t="shared" si="75"/>
        <v>N/A</v>
      </c>
      <c r="V153" t="str">
        <f t="shared" si="75"/>
        <v>N/A</v>
      </c>
      <c r="W153" t="str">
        <f t="shared" si="75"/>
        <v>N/A</v>
      </c>
      <c r="X153" t="str">
        <f t="shared" si="75"/>
        <v>N/A</v>
      </c>
      <c r="Y153" t="str">
        <f t="shared" si="75"/>
        <v>N/A</v>
      </c>
      <c r="Z153" t="str">
        <f t="shared" si="75"/>
        <v>N/A</v>
      </c>
    </row>
    <row r="154" spans="1:26" x14ac:dyDescent="0.3">
      <c r="A154">
        <f t="shared" ref="A154" si="81">A153+1</f>
        <v>147</v>
      </c>
      <c r="B154" s="6">
        <f t="shared" si="46"/>
        <v>46100</v>
      </c>
      <c r="C154">
        <f t="shared" si="60"/>
        <v>1</v>
      </c>
      <c r="D154">
        <f t="shared" si="74"/>
        <v>1</v>
      </c>
      <c r="E154">
        <f t="shared" si="74"/>
        <v>1</v>
      </c>
      <c r="F154">
        <f t="shared" si="74"/>
        <v>0</v>
      </c>
      <c r="G154">
        <f t="shared" si="74"/>
        <v>0</v>
      </c>
      <c r="H154">
        <f t="shared" si="74"/>
        <v>2</v>
      </c>
      <c r="I154">
        <f t="shared" si="74"/>
        <v>1</v>
      </c>
      <c r="J154">
        <f t="shared" si="74"/>
        <v>1</v>
      </c>
      <c r="K154">
        <f t="shared" si="74"/>
        <v>1</v>
      </c>
      <c r="L154">
        <f t="shared" si="74"/>
        <v>1</v>
      </c>
      <c r="M154">
        <f t="shared" si="74"/>
        <v>1</v>
      </c>
      <c r="N154">
        <f t="shared" si="75"/>
        <v>1</v>
      </c>
      <c r="O154">
        <f t="shared" si="75"/>
        <v>1</v>
      </c>
      <c r="P154">
        <f t="shared" si="75"/>
        <v>1</v>
      </c>
      <c r="Q154">
        <f t="shared" si="75"/>
        <v>1</v>
      </c>
      <c r="R154">
        <f t="shared" si="75"/>
        <v>1</v>
      </c>
      <c r="S154" t="str">
        <f t="shared" si="75"/>
        <v>N/A</v>
      </c>
      <c r="T154" t="str">
        <f t="shared" si="75"/>
        <v>N/A</v>
      </c>
      <c r="U154" t="str">
        <f t="shared" si="75"/>
        <v>N/A</v>
      </c>
      <c r="V154" t="str">
        <f t="shared" si="75"/>
        <v>N/A</v>
      </c>
      <c r="W154" t="str">
        <f t="shared" si="75"/>
        <v>N/A</v>
      </c>
      <c r="X154" t="str">
        <f t="shared" si="75"/>
        <v>N/A</v>
      </c>
      <c r="Y154" t="str">
        <f t="shared" si="75"/>
        <v>N/A</v>
      </c>
      <c r="Z154" t="str">
        <f t="shared" si="75"/>
        <v>N/A</v>
      </c>
    </row>
    <row r="155" spans="1:26" x14ac:dyDescent="0.3">
      <c r="A155">
        <f t="shared" ref="A155" si="82">A154+1</f>
        <v>148</v>
      </c>
      <c r="B155" s="6">
        <f t="shared" si="46"/>
        <v>46107</v>
      </c>
      <c r="C155">
        <f t="shared" si="60"/>
        <v>1</v>
      </c>
      <c r="D155">
        <f t="shared" si="74"/>
        <v>1</v>
      </c>
      <c r="E155">
        <f t="shared" si="74"/>
        <v>1</v>
      </c>
      <c r="F155">
        <f t="shared" si="74"/>
        <v>1</v>
      </c>
      <c r="G155">
        <f t="shared" si="74"/>
        <v>0</v>
      </c>
      <c r="H155">
        <f t="shared" si="74"/>
        <v>0</v>
      </c>
      <c r="I155">
        <f t="shared" si="74"/>
        <v>2</v>
      </c>
      <c r="J155">
        <f t="shared" si="74"/>
        <v>1</v>
      </c>
      <c r="K155">
        <f t="shared" si="74"/>
        <v>1</v>
      </c>
      <c r="L155">
        <f t="shared" si="74"/>
        <v>1</v>
      </c>
      <c r="M155">
        <f t="shared" si="74"/>
        <v>1</v>
      </c>
      <c r="N155">
        <f t="shared" si="75"/>
        <v>1</v>
      </c>
      <c r="O155">
        <f t="shared" si="75"/>
        <v>1</v>
      </c>
      <c r="P155">
        <f t="shared" si="75"/>
        <v>1</v>
      </c>
      <c r="Q155">
        <f t="shared" si="75"/>
        <v>1</v>
      </c>
      <c r="R155">
        <f t="shared" si="75"/>
        <v>1</v>
      </c>
      <c r="S155" t="str">
        <f t="shared" si="75"/>
        <v>N/A</v>
      </c>
      <c r="T155" t="str">
        <f t="shared" si="75"/>
        <v>N/A</v>
      </c>
      <c r="U155" t="str">
        <f t="shared" si="75"/>
        <v>N/A</v>
      </c>
      <c r="V155" t="str">
        <f t="shared" si="75"/>
        <v>N/A</v>
      </c>
      <c r="W155" t="str">
        <f t="shared" si="75"/>
        <v>N/A</v>
      </c>
      <c r="X155" t="str">
        <f t="shared" si="75"/>
        <v>N/A</v>
      </c>
      <c r="Y155" t="str">
        <f t="shared" si="75"/>
        <v>N/A</v>
      </c>
      <c r="Z155" t="str">
        <f t="shared" si="75"/>
        <v>N/A</v>
      </c>
    </row>
    <row r="156" spans="1:26" x14ac:dyDescent="0.3">
      <c r="A156">
        <f t="shared" ref="A156" si="83">A155+1</f>
        <v>149</v>
      </c>
      <c r="B156" s="6">
        <f t="shared" si="46"/>
        <v>46114</v>
      </c>
      <c r="C156">
        <f t="shared" si="60"/>
        <v>1</v>
      </c>
      <c r="D156">
        <f t="shared" si="74"/>
        <v>1</v>
      </c>
      <c r="E156">
        <f t="shared" si="74"/>
        <v>1</v>
      </c>
      <c r="F156">
        <f t="shared" si="74"/>
        <v>1</v>
      </c>
      <c r="G156">
        <f t="shared" si="74"/>
        <v>1</v>
      </c>
      <c r="H156">
        <f t="shared" si="74"/>
        <v>0</v>
      </c>
      <c r="I156">
        <f t="shared" si="74"/>
        <v>0</v>
      </c>
      <c r="J156">
        <f t="shared" si="74"/>
        <v>2</v>
      </c>
      <c r="K156">
        <f t="shared" si="74"/>
        <v>1</v>
      </c>
      <c r="L156">
        <f t="shared" si="74"/>
        <v>1</v>
      </c>
      <c r="M156">
        <f t="shared" si="74"/>
        <v>1</v>
      </c>
      <c r="N156">
        <f t="shared" si="75"/>
        <v>1</v>
      </c>
      <c r="O156">
        <f t="shared" si="75"/>
        <v>1</v>
      </c>
      <c r="P156">
        <f t="shared" si="75"/>
        <v>1</v>
      </c>
      <c r="Q156">
        <f t="shared" si="75"/>
        <v>1</v>
      </c>
      <c r="R156">
        <f t="shared" si="75"/>
        <v>1</v>
      </c>
      <c r="S156" t="str">
        <f t="shared" si="75"/>
        <v>N/A</v>
      </c>
      <c r="T156" t="str">
        <f t="shared" si="75"/>
        <v>N/A</v>
      </c>
      <c r="U156" t="str">
        <f t="shared" si="75"/>
        <v>N/A</v>
      </c>
      <c r="V156" t="str">
        <f t="shared" si="75"/>
        <v>N/A</v>
      </c>
      <c r="W156" t="str">
        <f t="shared" si="75"/>
        <v>N/A</v>
      </c>
      <c r="X156" t="str">
        <f t="shared" si="75"/>
        <v>N/A</v>
      </c>
      <c r="Y156" t="str">
        <f t="shared" si="75"/>
        <v>N/A</v>
      </c>
      <c r="Z156" t="str">
        <f t="shared" si="75"/>
        <v>N/A</v>
      </c>
    </row>
    <row r="157" spans="1:26" x14ac:dyDescent="0.3">
      <c r="A157">
        <f t="shared" ref="A157" si="84">A156+1</f>
        <v>150</v>
      </c>
      <c r="B157" s="6">
        <f t="shared" si="46"/>
        <v>46121</v>
      </c>
      <c r="C157">
        <f t="shared" si="60"/>
        <v>1</v>
      </c>
      <c r="D157">
        <f t="shared" si="74"/>
        <v>1</v>
      </c>
      <c r="E157">
        <f t="shared" si="74"/>
        <v>1</v>
      </c>
      <c r="F157">
        <f t="shared" si="74"/>
        <v>1</v>
      </c>
      <c r="G157">
        <f t="shared" si="74"/>
        <v>1</v>
      </c>
      <c r="H157">
        <f t="shared" si="74"/>
        <v>1</v>
      </c>
      <c r="I157">
        <f t="shared" si="74"/>
        <v>0</v>
      </c>
      <c r="J157">
        <f t="shared" si="74"/>
        <v>0</v>
      </c>
      <c r="K157">
        <f t="shared" si="74"/>
        <v>2</v>
      </c>
      <c r="L157">
        <f t="shared" si="74"/>
        <v>1</v>
      </c>
      <c r="M157">
        <f t="shared" si="74"/>
        <v>1</v>
      </c>
      <c r="N157">
        <f t="shared" si="75"/>
        <v>1</v>
      </c>
      <c r="O157">
        <f t="shared" si="75"/>
        <v>1</v>
      </c>
      <c r="P157">
        <f t="shared" si="75"/>
        <v>1</v>
      </c>
      <c r="Q157">
        <f t="shared" si="75"/>
        <v>1</v>
      </c>
      <c r="R157">
        <f t="shared" si="75"/>
        <v>1</v>
      </c>
      <c r="S157" t="str">
        <f t="shared" si="75"/>
        <v>N/A</v>
      </c>
      <c r="T157" t="str">
        <f t="shared" si="75"/>
        <v>N/A</v>
      </c>
      <c r="U157" t="str">
        <f t="shared" si="75"/>
        <v>N/A</v>
      </c>
      <c r="V157" t="str">
        <f t="shared" si="75"/>
        <v>N/A</v>
      </c>
      <c r="W157" t="str">
        <f t="shared" si="75"/>
        <v>N/A</v>
      </c>
      <c r="X157" t="str">
        <f t="shared" si="75"/>
        <v>N/A</v>
      </c>
      <c r="Y157" t="str">
        <f t="shared" si="75"/>
        <v>N/A</v>
      </c>
      <c r="Z157" t="str">
        <f t="shared" si="75"/>
        <v>N/A</v>
      </c>
    </row>
    <row r="158" spans="1:26" x14ac:dyDescent="0.3">
      <c r="A158">
        <f t="shared" ref="A158" si="85">A157+1</f>
        <v>151</v>
      </c>
      <c r="B158" s="6">
        <f t="shared" si="46"/>
        <v>46128</v>
      </c>
      <c r="C158">
        <f t="shared" si="60"/>
        <v>1</v>
      </c>
      <c r="D158">
        <f t="shared" ref="D158:M167" si="86">IF(D$6="N/A","N/A",IF(D$6=$B$3+1,$C158,IF(C157=1,1,IF(C157=2,2,0))))</f>
        <v>1</v>
      </c>
      <c r="E158">
        <f t="shared" si="86"/>
        <v>1</v>
      </c>
      <c r="F158">
        <f t="shared" si="86"/>
        <v>1</v>
      </c>
      <c r="G158">
        <f t="shared" si="86"/>
        <v>1</v>
      </c>
      <c r="H158">
        <f t="shared" si="86"/>
        <v>1</v>
      </c>
      <c r="I158">
        <f t="shared" si="86"/>
        <v>1</v>
      </c>
      <c r="J158">
        <f t="shared" si="86"/>
        <v>0</v>
      </c>
      <c r="K158">
        <f t="shared" si="86"/>
        <v>0</v>
      </c>
      <c r="L158">
        <f t="shared" si="86"/>
        <v>2</v>
      </c>
      <c r="M158">
        <f t="shared" si="86"/>
        <v>1</v>
      </c>
      <c r="N158">
        <f t="shared" ref="N158:Z167" si="87">IF(N$6="N/A","N/A",IF(N$6=$B$3+1,$C158,IF(M157=1,1,IF(M157=2,2,0))))</f>
        <v>1</v>
      </c>
      <c r="O158">
        <f t="shared" si="87"/>
        <v>1</v>
      </c>
      <c r="P158">
        <f t="shared" si="87"/>
        <v>1</v>
      </c>
      <c r="Q158">
        <f t="shared" si="87"/>
        <v>1</v>
      </c>
      <c r="R158">
        <f t="shared" si="87"/>
        <v>1</v>
      </c>
      <c r="S158" t="str">
        <f t="shared" si="87"/>
        <v>N/A</v>
      </c>
      <c r="T158" t="str">
        <f t="shared" si="87"/>
        <v>N/A</v>
      </c>
      <c r="U158" t="str">
        <f t="shared" si="87"/>
        <v>N/A</v>
      </c>
      <c r="V158" t="str">
        <f t="shared" si="87"/>
        <v>N/A</v>
      </c>
      <c r="W158" t="str">
        <f t="shared" si="87"/>
        <v>N/A</v>
      </c>
      <c r="X158" t="str">
        <f t="shared" si="87"/>
        <v>N/A</v>
      </c>
      <c r="Y158" t="str">
        <f t="shared" si="87"/>
        <v>N/A</v>
      </c>
      <c r="Z158" t="str">
        <f t="shared" si="87"/>
        <v>N/A</v>
      </c>
    </row>
    <row r="159" spans="1:26" x14ac:dyDescent="0.3">
      <c r="A159">
        <f t="shared" ref="A159" si="88">A158+1</f>
        <v>152</v>
      </c>
      <c r="B159" s="6">
        <f t="shared" si="46"/>
        <v>46135</v>
      </c>
      <c r="C159">
        <f t="shared" si="60"/>
        <v>1</v>
      </c>
      <c r="D159">
        <f t="shared" si="86"/>
        <v>1</v>
      </c>
      <c r="E159">
        <f t="shared" si="86"/>
        <v>1</v>
      </c>
      <c r="F159">
        <f t="shared" si="86"/>
        <v>1</v>
      </c>
      <c r="G159">
        <f t="shared" si="86"/>
        <v>1</v>
      </c>
      <c r="H159">
        <f t="shared" si="86"/>
        <v>1</v>
      </c>
      <c r="I159">
        <f t="shared" si="86"/>
        <v>1</v>
      </c>
      <c r="J159">
        <f t="shared" si="86"/>
        <v>1</v>
      </c>
      <c r="K159">
        <f t="shared" si="86"/>
        <v>0</v>
      </c>
      <c r="L159">
        <f t="shared" si="86"/>
        <v>0</v>
      </c>
      <c r="M159">
        <f t="shared" si="86"/>
        <v>2</v>
      </c>
      <c r="N159">
        <f t="shared" si="87"/>
        <v>1</v>
      </c>
      <c r="O159">
        <f t="shared" si="87"/>
        <v>1</v>
      </c>
      <c r="P159">
        <f t="shared" si="87"/>
        <v>1</v>
      </c>
      <c r="Q159">
        <f t="shared" si="87"/>
        <v>1</v>
      </c>
      <c r="R159">
        <f t="shared" si="87"/>
        <v>1</v>
      </c>
      <c r="S159" t="str">
        <f t="shared" si="87"/>
        <v>N/A</v>
      </c>
      <c r="T159" t="str">
        <f t="shared" si="87"/>
        <v>N/A</v>
      </c>
      <c r="U159" t="str">
        <f t="shared" si="87"/>
        <v>N/A</v>
      </c>
      <c r="V159" t="str">
        <f t="shared" si="87"/>
        <v>N/A</v>
      </c>
      <c r="W159" t="str">
        <f t="shared" si="87"/>
        <v>N/A</v>
      </c>
      <c r="X159" t="str">
        <f t="shared" si="87"/>
        <v>N/A</v>
      </c>
      <c r="Y159" t="str">
        <f t="shared" si="87"/>
        <v>N/A</v>
      </c>
      <c r="Z159" t="str">
        <f t="shared" si="87"/>
        <v>N/A</v>
      </c>
    </row>
    <row r="160" spans="1:26" x14ac:dyDescent="0.3">
      <c r="A160">
        <f t="shared" ref="A160" si="89">A159+1</f>
        <v>153</v>
      </c>
      <c r="B160" s="6">
        <f t="shared" si="46"/>
        <v>46142</v>
      </c>
      <c r="C160">
        <f t="shared" si="60"/>
        <v>1</v>
      </c>
      <c r="D160">
        <f t="shared" si="86"/>
        <v>1</v>
      </c>
      <c r="E160">
        <f t="shared" si="86"/>
        <v>1</v>
      </c>
      <c r="F160">
        <f t="shared" si="86"/>
        <v>1</v>
      </c>
      <c r="G160">
        <f t="shared" si="86"/>
        <v>1</v>
      </c>
      <c r="H160">
        <f t="shared" si="86"/>
        <v>1</v>
      </c>
      <c r="I160">
        <f t="shared" si="86"/>
        <v>1</v>
      </c>
      <c r="J160">
        <f t="shared" si="86"/>
        <v>1</v>
      </c>
      <c r="K160">
        <f t="shared" si="86"/>
        <v>1</v>
      </c>
      <c r="L160">
        <f t="shared" si="86"/>
        <v>0</v>
      </c>
      <c r="M160">
        <f t="shared" si="86"/>
        <v>0</v>
      </c>
      <c r="N160">
        <f t="shared" si="87"/>
        <v>2</v>
      </c>
      <c r="O160">
        <f t="shared" si="87"/>
        <v>1</v>
      </c>
      <c r="P160">
        <f t="shared" si="87"/>
        <v>1</v>
      </c>
      <c r="Q160">
        <f t="shared" si="87"/>
        <v>1</v>
      </c>
      <c r="R160">
        <f t="shared" si="87"/>
        <v>1</v>
      </c>
      <c r="S160" t="str">
        <f t="shared" si="87"/>
        <v>N/A</v>
      </c>
      <c r="T160" t="str">
        <f t="shared" si="87"/>
        <v>N/A</v>
      </c>
      <c r="U160" t="str">
        <f t="shared" si="87"/>
        <v>N/A</v>
      </c>
      <c r="V160" t="str">
        <f t="shared" si="87"/>
        <v>N/A</v>
      </c>
      <c r="W160" t="str">
        <f t="shared" si="87"/>
        <v>N/A</v>
      </c>
      <c r="X160" t="str">
        <f t="shared" si="87"/>
        <v>N/A</v>
      </c>
      <c r="Y160" t="str">
        <f t="shared" si="87"/>
        <v>N/A</v>
      </c>
      <c r="Z160" t="str">
        <f t="shared" si="87"/>
        <v>N/A</v>
      </c>
    </row>
    <row r="161" spans="1:26" x14ac:dyDescent="0.3">
      <c r="A161">
        <f t="shared" ref="A161" si="90">A160+1</f>
        <v>154</v>
      </c>
      <c r="B161" s="6">
        <f t="shared" si="46"/>
        <v>46149</v>
      </c>
      <c r="C161">
        <f t="shared" si="60"/>
        <v>1</v>
      </c>
      <c r="D161">
        <f t="shared" si="86"/>
        <v>1</v>
      </c>
      <c r="E161">
        <f t="shared" si="86"/>
        <v>1</v>
      </c>
      <c r="F161">
        <f t="shared" si="86"/>
        <v>1</v>
      </c>
      <c r="G161">
        <f t="shared" si="86"/>
        <v>1</v>
      </c>
      <c r="H161">
        <f t="shared" si="86"/>
        <v>1</v>
      </c>
      <c r="I161">
        <f t="shared" si="86"/>
        <v>1</v>
      </c>
      <c r="J161">
        <f t="shared" si="86"/>
        <v>1</v>
      </c>
      <c r="K161">
        <f t="shared" si="86"/>
        <v>1</v>
      </c>
      <c r="L161">
        <f t="shared" si="86"/>
        <v>1</v>
      </c>
      <c r="M161">
        <f t="shared" si="86"/>
        <v>0</v>
      </c>
      <c r="N161">
        <f t="shared" si="87"/>
        <v>0</v>
      </c>
      <c r="O161">
        <f t="shared" si="87"/>
        <v>2</v>
      </c>
      <c r="P161">
        <f t="shared" si="87"/>
        <v>1</v>
      </c>
      <c r="Q161">
        <f t="shared" si="87"/>
        <v>1</v>
      </c>
      <c r="R161">
        <f t="shared" si="87"/>
        <v>1</v>
      </c>
      <c r="S161" t="str">
        <f t="shared" si="87"/>
        <v>N/A</v>
      </c>
      <c r="T161" t="str">
        <f t="shared" si="87"/>
        <v>N/A</v>
      </c>
      <c r="U161" t="str">
        <f t="shared" si="87"/>
        <v>N/A</v>
      </c>
      <c r="V161" t="str">
        <f t="shared" si="87"/>
        <v>N/A</v>
      </c>
      <c r="W161" t="str">
        <f t="shared" si="87"/>
        <v>N/A</v>
      </c>
      <c r="X161" t="str">
        <f t="shared" si="87"/>
        <v>N/A</v>
      </c>
      <c r="Y161" t="str">
        <f t="shared" si="87"/>
        <v>N/A</v>
      </c>
      <c r="Z161" t="str">
        <f t="shared" si="87"/>
        <v>N/A</v>
      </c>
    </row>
    <row r="162" spans="1:26" x14ac:dyDescent="0.3">
      <c r="A162">
        <f t="shared" ref="A162" si="91">A161+1</f>
        <v>155</v>
      </c>
      <c r="B162" s="6">
        <f t="shared" si="46"/>
        <v>46156</v>
      </c>
      <c r="C162">
        <f t="shared" si="60"/>
        <v>1</v>
      </c>
      <c r="D162">
        <f t="shared" si="86"/>
        <v>1</v>
      </c>
      <c r="E162">
        <f t="shared" si="86"/>
        <v>1</v>
      </c>
      <c r="F162">
        <f t="shared" si="86"/>
        <v>1</v>
      </c>
      <c r="G162">
        <f t="shared" si="86"/>
        <v>1</v>
      </c>
      <c r="H162">
        <f t="shared" si="86"/>
        <v>1</v>
      </c>
      <c r="I162">
        <f t="shared" si="86"/>
        <v>1</v>
      </c>
      <c r="J162">
        <f t="shared" si="86"/>
        <v>1</v>
      </c>
      <c r="K162">
        <f t="shared" si="86"/>
        <v>1</v>
      </c>
      <c r="L162">
        <f t="shared" si="86"/>
        <v>1</v>
      </c>
      <c r="M162">
        <f t="shared" si="86"/>
        <v>1</v>
      </c>
      <c r="N162">
        <f t="shared" si="87"/>
        <v>0</v>
      </c>
      <c r="O162">
        <f t="shared" si="87"/>
        <v>0</v>
      </c>
      <c r="P162">
        <f t="shared" si="87"/>
        <v>2</v>
      </c>
      <c r="Q162">
        <f t="shared" si="87"/>
        <v>1</v>
      </c>
      <c r="R162">
        <f t="shared" si="87"/>
        <v>1</v>
      </c>
      <c r="S162" t="str">
        <f t="shared" si="87"/>
        <v>N/A</v>
      </c>
      <c r="T162" t="str">
        <f t="shared" si="87"/>
        <v>N/A</v>
      </c>
      <c r="U162" t="str">
        <f t="shared" si="87"/>
        <v>N/A</v>
      </c>
      <c r="V162" t="str">
        <f t="shared" si="87"/>
        <v>N/A</v>
      </c>
      <c r="W162" t="str">
        <f t="shared" si="87"/>
        <v>N/A</v>
      </c>
      <c r="X162" t="str">
        <f t="shared" si="87"/>
        <v>N/A</v>
      </c>
      <c r="Y162" t="str">
        <f t="shared" si="87"/>
        <v>N/A</v>
      </c>
      <c r="Z162" t="str">
        <f t="shared" si="87"/>
        <v>N/A</v>
      </c>
    </row>
    <row r="163" spans="1:26" x14ac:dyDescent="0.3">
      <c r="A163">
        <f t="shared" ref="A163" si="92">A162+1</f>
        <v>156</v>
      </c>
      <c r="B163" s="6">
        <f t="shared" si="46"/>
        <v>46163</v>
      </c>
      <c r="C163">
        <f t="shared" si="60"/>
        <v>1</v>
      </c>
      <c r="D163">
        <f t="shared" si="86"/>
        <v>1</v>
      </c>
      <c r="E163">
        <f t="shared" si="86"/>
        <v>1</v>
      </c>
      <c r="F163">
        <f t="shared" si="86"/>
        <v>1</v>
      </c>
      <c r="G163">
        <f t="shared" si="86"/>
        <v>1</v>
      </c>
      <c r="H163">
        <f t="shared" si="86"/>
        <v>1</v>
      </c>
      <c r="I163">
        <f t="shared" si="86"/>
        <v>1</v>
      </c>
      <c r="J163">
        <f t="shared" si="86"/>
        <v>1</v>
      </c>
      <c r="K163">
        <f t="shared" si="86"/>
        <v>1</v>
      </c>
      <c r="L163">
        <f t="shared" si="86"/>
        <v>1</v>
      </c>
      <c r="M163">
        <f t="shared" si="86"/>
        <v>1</v>
      </c>
      <c r="N163">
        <f t="shared" si="87"/>
        <v>1</v>
      </c>
      <c r="O163">
        <f t="shared" si="87"/>
        <v>0</v>
      </c>
      <c r="P163">
        <f t="shared" si="87"/>
        <v>0</v>
      </c>
      <c r="Q163">
        <f t="shared" si="87"/>
        <v>1</v>
      </c>
      <c r="R163">
        <f t="shared" si="87"/>
        <v>1</v>
      </c>
      <c r="S163" t="str">
        <f t="shared" si="87"/>
        <v>N/A</v>
      </c>
      <c r="T163" t="str">
        <f t="shared" si="87"/>
        <v>N/A</v>
      </c>
      <c r="U163" t="str">
        <f t="shared" si="87"/>
        <v>N/A</v>
      </c>
      <c r="V163" t="str">
        <f t="shared" si="87"/>
        <v>N/A</v>
      </c>
      <c r="W163" t="str">
        <f t="shared" si="87"/>
        <v>N/A</v>
      </c>
      <c r="X163" t="str">
        <f t="shared" si="87"/>
        <v>N/A</v>
      </c>
      <c r="Y163" t="str">
        <f t="shared" si="87"/>
        <v>N/A</v>
      </c>
      <c r="Z163" t="str">
        <f t="shared" si="87"/>
        <v>N/A</v>
      </c>
    </row>
    <row r="164" spans="1:26" x14ac:dyDescent="0.3">
      <c r="A164">
        <f t="shared" ref="A164" si="93">A163+1</f>
        <v>157</v>
      </c>
      <c r="B164" s="6">
        <f>B163+7</f>
        <v>46170</v>
      </c>
      <c r="C164">
        <f t="shared" si="60"/>
        <v>1</v>
      </c>
      <c r="D164">
        <f t="shared" si="86"/>
        <v>1</v>
      </c>
      <c r="E164">
        <f t="shared" si="86"/>
        <v>1</v>
      </c>
      <c r="F164">
        <f t="shared" si="86"/>
        <v>1</v>
      </c>
      <c r="G164">
        <f t="shared" si="86"/>
        <v>1</v>
      </c>
      <c r="H164">
        <f t="shared" si="86"/>
        <v>1</v>
      </c>
      <c r="I164">
        <f t="shared" si="86"/>
        <v>1</v>
      </c>
      <c r="J164">
        <f t="shared" si="86"/>
        <v>1</v>
      </c>
      <c r="K164">
        <f t="shared" si="86"/>
        <v>1</v>
      </c>
      <c r="L164">
        <f t="shared" si="86"/>
        <v>1</v>
      </c>
      <c r="M164">
        <f t="shared" si="86"/>
        <v>1</v>
      </c>
      <c r="N164">
        <f t="shared" si="87"/>
        <v>1</v>
      </c>
      <c r="O164">
        <f t="shared" si="87"/>
        <v>1</v>
      </c>
      <c r="P164">
        <f t="shared" si="87"/>
        <v>0</v>
      </c>
      <c r="Q164">
        <f t="shared" si="87"/>
        <v>1</v>
      </c>
      <c r="R164">
        <f t="shared" si="87"/>
        <v>1</v>
      </c>
      <c r="S164" t="str">
        <f t="shared" si="87"/>
        <v>N/A</v>
      </c>
      <c r="T164" t="str">
        <f t="shared" si="87"/>
        <v>N/A</v>
      </c>
      <c r="U164" t="str">
        <f t="shared" si="87"/>
        <v>N/A</v>
      </c>
      <c r="V164" t="str">
        <f t="shared" si="87"/>
        <v>N/A</v>
      </c>
      <c r="W164" t="str">
        <f t="shared" si="87"/>
        <v>N/A</v>
      </c>
      <c r="X164" t="str">
        <f t="shared" si="87"/>
        <v>N/A</v>
      </c>
      <c r="Y164" t="str">
        <f t="shared" si="87"/>
        <v>N/A</v>
      </c>
      <c r="Z164" t="str">
        <f t="shared" si="87"/>
        <v>N/A</v>
      </c>
    </row>
    <row r="165" spans="1:26" x14ac:dyDescent="0.3">
      <c r="A165">
        <f t="shared" ref="A165" si="94">A164+1</f>
        <v>158</v>
      </c>
      <c r="B165" s="6">
        <f t="shared" ref="B165:B215" si="95">B164+7</f>
        <v>46177</v>
      </c>
      <c r="C165">
        <f t="shared" si="60"/>
        <v>2</v>
      </c>
      <c r="D165">
        <f t="shared" si="86"/>
        <v>1</v>
      </c>
      <c r="E165">
        <f t="shared" si="86"/>
        <v>1</v>
      </c>
      <c r="F165">
        <f t="shared" si="86"/>
        <v>1</v>
      </c>
      <c r="G165">
        <f t="shared" si="86"/>
        <v>1</v>
      </c>
      <c r="H165">
        <f t="shared" si="86"/>
        <v>1</v>
      </c>
      <c r="I165">
        <f t="shared" si="86"/>
        <v>1</v>
      </c>
      <c r="J165">
        <f t="shared" si="86"/>
        <v>1</v>
      </c>
      <c r="K165">
        <f t="shared" si="86"/>
        <v>1</v>
      </c>
      <c r="L165">
        <f t="shared" si="86"/>
        <v>1</v>
      </c>
      <c r="M165">
        <f t="shared" si="86"/>
        <v>1</v>
      </c>
      <c r="N165">
        <f t="shared" si="87"/>
        <v>1</v>
      </c>
      <c r="O165">
        <f t="shared" si="87"/>
        <v>1</v>
      </c>
      <c r="P165">
        <f t="shared" si="87"/>
        <v>1</v>
      </c>
      <c r="Q165">
        <f t="shared" si="87"/>
        <v>2</v>
      </c>
      <c r="R165">
        <f t="shared" si="87"/>
        <v>1</v>
      </c>
      <c r="S165" t="str">
        <f t="shared" si="87"/>
        <v>N/A</v>
      </c>
      <c r="T165" t="str">
        <f t="shared" si="87"/>
        <v>N/A</v>
      </c>
      <c r="U165" t="str">
        <f t="shared" si="87"/>
        <v>N/A</v>
      </c>
      <c r="V165" t="str">
        <f t="shared" si="87"/>
        <v>N/A</v>
      </c>
      <c r="W165" t="str">
        <f t="shared" si="87"/>
        <v>N/A</v>
      </c>
      <c r="X165" t="str">
        <f t="shared" si="87"/>
        <v>N/A</v>
      </c>
      <c r="Y165" t="str">
        <f t="shared" si="87"/>
        <v>N/A</v>
      </c>
      <c r="Z165" t="str">
        <f t="shared" si="87"/>
        <v>N/A</v>
      </c>
    </row>
    <row r="166" spans="1:26" x14ac:dyDescent="0.3">
      <c r="A166">
        <f t="shared" ref="A166" si="96">A165+1</f>
        <v>159</v>
      </c>
      <c r="B166" s="6">
        <f t="shared" si="95"/>
        <v>46184</v>
      </c>
      <c r="C166">
        <f t="shared" si="60"/>
        <v>0</v>
      </c>
      <c r="D166">
        <f t="shared" si="86"/>
        <v>2</v>
      </c>
      <c r="E166">
        <f t="shared" si="86"/>
        <v>1</v>
      </c>
      <c r="F166">
        <f t="shared" si="86"/>
        <v>1</v>
      </c>
      <c r="G166">
        <f t="shared" si="86"/>
        <v>1</v>
      </c>
      <c r="H166">
        <f t="shared" si="86"/>
        <v>1</v>
      </c>
      <c r="I166">
        <f t="shared" si="86"/>
        <v>1</v>
      </c>
      <c r="J166">
        <f t="shared" si="86"/>
        <v>1</v>
      </c>
      <c r="K166">
        <f t="shared" si="86"/>
        <v>1</v>
      </c>
      <c r="L166">
        <f t="shared" si="86"/>
        <v>1</v>
      </c>
      <c r="M166">
        <f t="shared" si="86"/>
        <v>1</v>
      </c>
      <c r="N166">
        <f t="shared" si="87"/>
        <v>1</v>
      </c>
      <c r="O166">
        <f t="shared" si="87"/>
        <v>1</v>
      </c>
      <c r="P166">
        <f t="shared" si="87"/>
        <v>1</v>
      </c>
      <c r="Q166">
        <f t="shared" si="87"/>
        <v>0</v>
      </c>
      <c r="R166">
        <f t="shared" si="87"/>
        <v>2</v>
      </c>
      <c r="S166" t="str">
        <f t="shared" si="87"/>
        <v>N/A</v>
      </c>
      <c r="T166" t="str">
        <f t="shared" si="87"/>
        <v>N/A</v>
      </c>
      <c r="U166" t="str">
        <f t="shared" si="87"/>
        <v>N/A</v>
      </c>
      <c r="V166" t="str">
        <f t="shared" si="87"/>
        <v>N/A</v>
      </c>
      <c r="W166" t="str">
        <f t="shared" si="87"/>
        <v>N/A</v>
      </c>
      <c r="X166" t="str">
        <f t="shared" si="87"/>
        <v>N/A</v>
      </c>
      <c r="Y166" t="str">
        <f t="shared" si="87"/>
        <v>N/A</v>
      </c>
      <c r="Z166" t="str">
        <f t="shared" si="87"/>
        <v>N/A</v>
      </c>
    </row>
    <row r="167" spans="1:26" x14ac:dyDescent="0.3">
      <c r="A167">
        <f t="shared" ref="A167" si="97">A166+1</f>
        <v>160</v>
      </c>
      <c r="B167" s="6">
        <f t="shared" si="95"/>
        <v>46191</v>
      </c>
      <c r="C167">
        <f t="shared" si="60"/>
        <v>0</v>
      </c>
      <c r="D167">
        <f t="shared" si="86"/>
        <v>0</v>
      </c>
      <c r="E167">
        <f t="shared" si="86"/>
        <v>2</v>
      </c>
      <c r="F167">
        <f t="shared" si="86"/>
        <v>1</v>
      </c>
      <c r="G167">
        <f t="shared" si="86"/>
        <v>1</v>
      </c>
      <c r="H167">
        <f t="shared" si="86"/>
        <v>1</v>
      </c>
      <c r="I167">
        <f t="shared" si="86"/>
        <v>1</v>
      </c>
      <c r="J167">
        <f t="shared" si="86"/>
        <v>1</v>
      </c>
      <c r="K167">
        <f t="shared" si="86"/>
        <v>1</v>
      </c>
      <c r="L167">
        <f t="shared" si="86"/>
        <v>1</v>
      </c>
      <c r="M167">
        <f t="shared" si="86"/>
        <v>1</v>
      </c>
      <c r="N167">
        <f t="shared" si="87"/>
        <v>1</v>
      </c>
      <c r="O167">
        <f t="shared" si="87"/>
        <v>1</v>
      </c>
      <c r="P167">
        <f t="shared" si="87"/>
        <v>1</v>
      </c>
      <c r="Q167">
        <f t="shared" si="87"/>
        <v>0</v>
      </c>
      <c r="R167">
        <f t="shared" si="87"/>
        <v>0</v>
      </c>
      <c r="S167" t="str">
        <f t="shared" si="87"/>
        <v>N/A</v>
      </c>
      <c r="T167" t="str">
        <f t="shared" si="87"/>
        <v>N/A</v>
      </c>
      <c r="U167" t="str">
        <f t="shared" si="87"/>
        <v>N/A</v>
      </c>
      <c r="V167" t="str">
        <f t="shared" si="87"/>
        <v>N/A</v>
      </c>
      <c r="W167" t="str">
        <f t="shared" si="87"/>
        <v>N/A</v>
      </c>
      <c r="X167" t="str">
        <f t="shared" si="87"/>
        <v>N/A</v>
      </c>
      <c r="Y167" t="str">
        <f t="shared" si="87"/>
        <v>N/A</v>
      </c>
      <c r="Z167" t="str">
        <f t="shared" si="87"/>
        <v>N/A</v>
      </c>
    </row>
    <row r="168" spans="1:26" x14ac:dyDescent="0.3">
      <c r="A168">
        <f t="shared" ref="A168" si="98">A167+1</f>
        <v>161</v>
      </c>
      <c r="B168" s="6">
        <f t="shared" si="95"/>
        <v>46198</v>
      </c>
      <c r="C168">
        <f t="shared" si="60"/>
        <v>1</v>
      </c>
      <c r="D168">
        <f t="shared" ref="D168:M177" si="99">IF(D$6="N/A","N/A",IF(D$6=$B$3+1,$C168,IF(C167=1,1,IF(C167=2,2,0))))</f>
        <v>0</v>
      </c>
      <c r="E168">
        <f t="shared" si="99"/>
        <v>0</v>
      </c>
      <c r="F168">
        <f t="shared" si="99"/>
        <v>2</v>
      </c>
      <c r="G168">
        <f t="shared" si="99"/>
        <v>1</v>
      </c>
      <c r="H168">
        <f t="shared" si="99"/>
        <v>1</v>
      </c>
      <c r="I168">
        <f t="shared" si="99"/>
        <v>1</v>
      </c>
      <c r="J168">
        <f t="shared" si="99"/>
        <v>1</v>
      </c>
      <c r="K168">
        <f t="shared" si="99"/>
        <v>1</v>
      </c>
      <c r="L168">
        <f t="shared" si="99"/>
        <v>1</v>
      </c>
      <c r="M168">
        <f t="shared" si="99"/>
        <v>1</v>
      </c>
      <c r="N168">
        <f t="shared" ref="N168:Z177" si="100">IF(N$6="N/A","N/A",IF(N$6=$B$3+1,$C168,IF(M167=1,1,IF(M167=2,2,0))))</f>
        <v>1</v>
      </c>
      <c r="O168">
        <f t="shared" si="100"/>
        <v>1</v>
      </c>
      <c r="P168">
        <f t="shared" si="100"/>
        <v>1</v>
      </c>
      <c r="Q168">
        <f t="shared" si="100"/>
        <v>1</v>
      </c>
      <c r="R168">
        <f t="shared" si="100"/>
        <v>0</v>
      </c>
      <c r="S168" t="str">
        <f t="shared" si="100"/>
        <v>N/A</v>
      </c>
      <c r="T168" t="str">
        <f t="shared" si="100"/>
        <v>N/A</v>
      </c>
      <c r="U168" t="str">
        <f t="shared" si="100"/>
        <v>N/A</v>
      </c>
      <c r="V168" t="str">
        <f t="shared" si="100"/>
        <v>N/A</v>
      </c>
      <c r="W168" t="str">
        <f t="shared" si="100"/>
        <v>N/A</v>
      </c>
      <c r="X168" t="str">
        <f t="shared" si="100"/>
        <v>N/A</v>
      </c>
      <c r="Y168" t="str">
        <f t="shared" si="100"/>
        <v>N/A</v>
      </c>
      <c r="Z168" t="str">
        <f t="shared" si="100"/>
        <v>N/A</v>
      </c>
    </row>
    <row r="169" spans="1:26" x14ac:dyDescent="0.3">
      <c r="A169">
        <f t="shared" ref="A169" si="101">A168+1</f>
        <v>162</v>
      </c>
      <c r="B169" s="6">
        <f t="shared" si="95"/>
        <v>46205</v>
      </c>
      <c r="C169">
        <f t="shared" si="60"/>
        <v>1</v>
      </c>
      <c r="D169">
        <f t="shared" si="99"/>
        <v>1</v>
      </c>
      <c r="E169">
        <f t="shared" si="99"/>
        <v>0</v>
      </c>
      <c r="F169">
        <f t="shared" si="99"/>
        <v>0</v>
      </c>
      <c r="G169">
        <f t="shared" si="99"/>
        <v>2</v>
      </c>
      <c r="H169">
        <f t="shared" si="99"/>
        <v>1</v>
      </c>
      <c r="I169">
        <f t="shared" si="99"/>
        <v>1</v>
      </c>
      <c r="J169">
        <f t="shared" si="99"/>
        <v>1</v>
      </c>
      <c r="K169">
        <f t="shared" si="99"/>
        <v>1</v>
      </c>
      <c r="L169">
        <f t="shared" si="99"/>
        <v>1</v>
      </c>
      <c r="M169">
        <f t="shared" si="99"/>
        <v>1</v>
      </c>
      <c r="N169">
        <f t="shared" si="100"/>
        <v>1</v>
      </c>
      <c r="O169">
        <f t="shared" si="100"/>
        <v>1</v>
      </c>
      <c r="P169">
        <f t="shared" si="100"/>
        <v>1</v>
      </c>
      <c r="Q169">
        <f t="shared" si="100"/>
        <v>1</v>
      </c>
      <c r="R169">
        <f t="shared" si="100"/>
        <v>1</v>
      </c>
      <c r="S169" t="str">
        <f t="shared" si="100"/>
        <v>N/A</v>
      </c>
      <c r="T169" t="str">
        <f t="shared" si="100"/>
        <v>N/A</v>
      </c>
      <c r="U169" t="str">
        <f t="shared" si="100"/>
        <v>N/A</v>
      </c>
      <c r="V169" t="str">
        <f t="shared" si="100"/>
        <v>N/A</v>
      </c>
      <c r="W169" t="str">
        <f t="shared" si="100"/>
        <v>N/A</v>
      </c>
      <c r="X169" t="str">
        <f t="shared" si="100"/>
        <v>N/A</v>
      </c>
      <c r="Y169" t="str">
        <f t="shared" si="100"/>
        <v>N/A</v>
      </c>
      <c r="Z169" t="str">
        <f t="shared" si="100"/>
        <v>N/A</v>
      </c>
    </row>
    <row r="170" spans="1:26" x14ac:dyDescent="0.3">
      <c r="A170">
        <f t="shared" ref="A170" si="102">A169+1</f>
        <v>163</v>
      </c>
      <c r="B170" s="6">
        <f t="shared" si="95"/>
        <v>46212</v>
      </c>
      <c r="C170">
        <f t="shared" si="60"/>
        <v>1</v>
      </c>
      <c r="D170">
        <f t="shared" si="99"/>
        <v>1</v>
      </c>
      <c r="E170">
        <f t="shared" si="99"/>
        <v>1</v>
      </c>
      <c r="F170">
        <f t="shared" si="99"/>
        <v>0</v>
      </c>
      <c r="G170">
        <f t="shared" si="99"/>
        <v>0</v>
      </c>
      <c r="H170">
        <f t="shared" si="99"/>
        <v>2</v>
      </c>
      <c r="I170">
        <f t="shared" si="99"/>
        <v>1</v>
      </c>
      <c r="J170">
        <f t="shared" si="99"/>
        <v>1</v>
      </c>
      <c r="K170">
        <f t="shared" si="99"/>
        <v>1</v>
      </c>
      <c r="L170">
        <f t="shared" si="99"/>
        <v>1</v>
      </c>
      <c r="M170">
        <f t="shared" si="99"/>
        <v>1</v>
      </c>
      <c r="N170">
        <f t="shared" si="100"/>
        <v>1</v>
      </c>
      <c r="O170">
        <f t="shared" si="100"/>
        <v>1</v>
      </c>
      <c r="P170">
        <f t="shared" si="100"/>
        <v>1</v>
      </c>
      <c r="Q170">
        <f t="shared" si="100"/>
        <v>1</v>
      </c>
      <c r="R170">
        <f t="shared" si="100"/>
        <v>1</v>
      </c>
      <c r="S170" t="str">
        <f t="shared" si="100"/>
        <v>N/A</v>
      </c>
      <c r="T170" t="str">
        <f t="shared" si="100"/>
        <v>N/A</v>
      </c>
      <c r="U170" t="str">
        <f t="shared" si="100"/>
        <v>N/A</v>
      </c>
      <c r="V170" t="str">
        <f t="shared" si="100"/>
        <v>N/A</v>
      </c>
      <c r="W170" t="str">
        <f t="shared" si="100"/>
        <v>N/A</v>
      </c>
      <c r="X170" t="str">
        <f t="shared" si="100"/>
        <v>N/A</v>
      </c>
      <c r="Y170" t="str">
        <f t="shared" si="100"/>
        <v>N/A</v>
      </c>
      <c r="Z170" t="str">
        <f t="shared" si="100"/>
        <v>N/A</v>
      </c>
    </row>
    <row r="171" spans="1:26" x14ac:dyDescent="0.3">
      <c r="A171">
        <f t="shared" ref="A171" si="103">A170+1</f>
        <v>164</v>
      </c>
      <c r="B171" s="6">
        <f t="shared" si="95"/>
        <v>46219</v>
      </c>
      <c r="C171">
        <f t="shared" si="60"/>
        <v>1</v>
      </c>
      <c r="D171">
        <f t="shared" si="99"/>
        <v>1</v>
      </c>
      <c r="E171">
        <f t="shared" si="99"/>
        <v>1</v>
      </c>
      <c r="F171">
        <f t="shared" si="99"/>
        <v>1</v>
      </c>
      <c r="G171">
        <f t="shared" si="99"/>
        <v>0</v>
      </c>
      <c r="H171">
        <f t="shared" si="99"/>
        <v>0</v>
      </c>
      <c r="I171">
        <f t="shared" si="99"/>
        <v>2</v>
      </c>
      <c r="J171">
        <f t="shared" si="99"/>
        <v>1</v>
      </c>
      <c r="K171">
        <f t="shared" si="99"/>
        <v>1</v>
      </c>
      <c r="L171">
        <f t="shared" si="99"/>
        <v>1</v>
      </c>
      <c r="M171">
        <f t="shared" si="99"/>
        <v>1</v>
      </c>
      <c r="N171">
        <f t="shared" si="100"/>
        <v>1</v>
      </c>
      <c r="O171">
        <f t="shared" si="100"/>
        <v>1</v>
      </c>
      <c r="P171">
        <f t="shared" si="100"/>
        <v>1</v>
      </c>
      <c r="Q171">
        <f t="shared" si="100"/>
        <v>1</v>
      </c>
      <c r="R171">
        <f t="shared" si="100"/>
        <v>1</v>
      </c>
      <c r="S171" t="str">
        <f t="shared" si="100"/>
        <v>N/A</v>
      </c>
      <c r="T171" t="str">
        <f t="shared" si="100"/>
        <v>N/A</v>
      </c>
      <c r="U171" t="str">
        <f t="shared" si="100"/>
        <v>N/A</v>
      </c>
      <c r="V171" t="str">
        <f t="shared" si="100"/>
        <v>N/A</v>
      </c>
      <c r="W171" t="str">
        <f t="shared" si="100"/>
        <v>N/A</v>
      </c>
      <c r="X171" t="str">
        <f t="shared" si="100"/>
        <v>N/A</v>
      </c>
      <c r="Y171" t="str">
        <f t="shared" si="100"/>
        <v>N/A</v>
      </c>
      <c r="Z171" t="str">
        <f t="shared" si="100"/>
        <v>N/A</v>
      </c>
    </row>
    <row r="172" spans="1:26" x14ac:dyDescent="0.3">
      <c r="A172">
        <f t="shared" ref="A172" si="104">A171+1</f>
        <v>165</v>
      </c>
      <c r="B172" s="6">
        <f t="shared" si="95"/>
        <v>46226</v>
      </c>
      <c r="C172">
        <f t="shared" si="60"/>
        <v>1</v>
      </c>
      <c r="D172">
        <f t="shared" si="99"/>
        <v>1</v>
      </c>
      <c r="E172">
        <f t="shared" si="99"/>
        <v>1</v>
      </c>
      <c r="F172">
        <f t="shared" si="99"/>
        <v>1</v>
      </c>
      <c r="G172">
        <f t="shared" si="99"/>
        <v>1</v>
      </c>
      <c r="H172">
        <f t="shared" si="99"/>
        <v>0</v>
      </c>
      <c r="I172">
        <f t="shared" si="99"/>
        <v>0</v>
      </c>
      <c r="J172">
        <f t="shared" si="99"/>
        <v>2</v>
      </c>
      <c r="K172">
        <f t="shared" si="99"/>
        <v>1</v>
      </c>
      <c r="L172">
        <f t="shared" si="99"/>
        <v>1</v>
      </c>
      <c r="M172">
        <f t="shared" si="99"/>
        <v>1</v>
      </c>
      <c r="N172">
        <f t="shared" si="100"/>
        <v>1</v>
      </c>
      <c r="O172">
        <f t="shared" si="100"/>
        <v>1</v>
      </c>
      <c r="P172">
        <f t="shared" si="100"/>
        <v>1</v>
      </c>
      <c r="Q172">
        <f t="shared" si="100"/>
        <v>1</v>
      </c>
      <c r="R172">
        <f t="shared" si="100"/>
        <v>1</v>
      </c>
      <c r="S172" t="str">
        <f t="shared" si="100"/>
        <v>N/A</v>
      </c>
      <c r="T172" t="str">
        <f t="shared" si="100"/>
        <v>N/A</v>
      </c>
      <c r="U172" t="str">
        <f t="shared" si="100"/>
        <v>N/A</v>
      </c>
      <c r="V172" t="str">
        <f t="shared" si="100"/>
        <v>N/A</v>
      </c>
      <c r="W172" t="str">
        <f t="shared" si="100"/>
        <v>N/A</v>
      </c>
      <c r="X172" t="str">
        <f t="shared" si="100"/>
        <v>N/A</v>
      </c>
      <c r="Y172" t="str">
        <f t="shared" si="100"/>
        <v>N/A</v>
      </c>
      <c r="Z172" t="str">
        <f t="shared" si="100"/>
        <v>N/A</v>
      </c>
    </row>
    <row r="173" spans="1:26" x14ac:dyDescent="0.3">
      <c r="A173">
        <f t="shared" ref="A173" si="105">A172+1</f>
        <v>166</v>
      </c>
      <c r="B173" s="6">
        <f t="shared" si="95"/>
        <v>46233</v>
      </c>
      <c r="C173">
        <f t="shared" si="60"/>
        <v>1</v>
      </c>
      <c r="D173">
        <f t="shared" si="99"/>
        <v>1</v>
      </c>
      <c r="E173">
        <f t="shared" si="99"/>
        <v>1</v>
      </c>
      <c r="F173">
        <f t="shared" si="99"/>
        <v>1</v>
      </c>
      <c r="G173">
        <f t="shared" si="99"/>
        <v>1</v>
      </c>
      <c r="H173">
        <f t="shared" si="99"/>
        <v>1</v>
      </c>
      <c r="I173">
        <f t="shared" si="99"/>
        <v>0</v>
      </c>
      <c r="J173">
        <f t="shared" si="99"/>
        <v>0</v>
      </c>
      <c r="K173">
        <f t="shared" si="99"/>
        <v>2</v>
      </c>
      <c r="L173">
        <f t="shared" si="99"/>
        <v>1</v>
      </c>
      <c r="M173">
        <f t="shared" si="99"/>
        <v>1</v>
      </c>
      <c r="N173">
        <f t="shared" si="100"/>
        <v>1</v>
      </c>
      <c r="O173">
        <f t="shared" si="100"/>
        <v>1</v>
      </c>
      <c r="P173">
        <f t="shared" si="100"/>
        <v>1</v>
      </c>
      <c r="Q173">
        <f t="shared" si="100"/>
        <v>1</v>
      </c>
      <c r="R173">
        <f t="shared" si="100"/>
        <v>1</v>
      </c>
      <c r="S173" t="str">
        <f t="shared" si="100"/>
        <v>N/A</v>
      </c>
      <c r="T173" t="str">
        <f t="shared" si="100"/>
        <v>N/A</v>
      </c>
      <c r="U173" t="str">
        <f t="shared" si="100"/>
        <v>N/A</v>
      </c>
      <c r="V173" t="str">
        <f t="shared" si="100"/>
        <v>N/A</v>
      </c>
      <c r="W173" t="str">
        <f t="shared" si="100"/>
        <v>N/A</v>
      </c>
      <c r="X173" t="str">
        <f t="shared" si="100"/>
        <v>N/A</v>
      </c>
      <c r="Y173" t="str">
        <f t="shared" si="100"/>
        <v>N/A</v>
      </c>
      <c r="Z173" t="str">
        <f t="shared" si="100"/>
        <v>N/A</v>
      </c>
    </row>
    <row r="174" spans="1:26" x14ac:dyDescent="0.3">
      <c r="A174">
        <f t="shared" ref="A174" si="106">A173+1</f>
        <v>167</v>
      </c>
      <c r="B174" s="6">
        <f t="shared" si="95"/>
        <v>46240</v>
      </c>
      <c r="C174">
        <f t="shared" si="60"/>
        <v>1</v>
      </c>
      <c r="D174">
        <f t="shared" si="99"/>
        <v>1</v>
      </c>
      <c r="E174">
        <f t="shared" si="99"/>
        <v>1</v>
      </c>
      <c r="F174">
        <f t="shared" si="99"/>
        <v>1</v>
      </c>
      <c r="G174">
        <f t="shared" si="99"/>
        <v>1</v>
      </c>
      <c r="H174">
        <f t="shared" si="99"/>
        <v>1</v>
      </c>
      <c r="I174">
        <f t="shared" si="99"/>
        <v>1</v>
      </c>
      <c r="J174">
        <f t="shared" si="99"/>
        <v>0</v>
      </c>
      <c r="K174">
        <f t="shared" si="99"/>
        <v>0</v>
      </c>
      <c r="L174">
        <f t="shared" si="99"/>
        <v>2</v>
      </c>
      <c r="M174">
        <f t="shared" si="99"/>
        <v>1</v>
      </c>
      <c r="N174">
        <f t="shared" si="100"/>
        <v>1</v>
      </c>
      <c r="O174">
        <f t="shared" si="100"/>
        <v>1</v>
      </c>
      <c r="P174">
        <f t="shared" si="100"/>
        <v>1</v>
      </c>
      <c r="Q174">
        <f t="shared" si="100"/>
        <v>1</v>
      </c>
      <c r="R174">
        <f t="shared" si="100"/>
        <v>1</v>
      </c>
      <c r="S174" t="str">
        <f t="shared" si="100"/>
        <v>N/A</v>
      </c>
      <c r="T174" t="str">
        <f t="shared" si="100"/>
        <v>N/A</v>
      </c>
      <c r="U174" t="str">
        <f t="shared" si="100"/>
        <v>N/A</v>
      </c>
      <c r="V174" t="str">
        <f t="shared" si="100"/>
        <v>N/A</v>
      </c>
      <c r="W174" t="str">
        <f t="shared" si="100"/>
        <v>N/A</v>
      </c>
      <c r="X174" t="str">
        <f t="shared" si="100"/>
        <v>N/A</v>
      </c>
      <c r="Y174" t="str">
        <f t="shared" si="100"/>
        <v>N/A</v>
      </c>
      <c r="Z174" t="str">
        <f t="shared" si="100"/>
        <v>N/A</v>
      </c>
    </row>
    <row r="175" spans="1:26" x14ac:dyDescent="0.3">
      <c r="A175">
        <f t="shared" ref="A175" si="107">A174+1</f>
        <v>168</v>
      </c>
      <c r="B175" s="6">
        <f t="shared" si="95"/>
        <v>46247</v>
      </c>
      <c r="C175">
        <f t="shared" si="60"/>
        <v>1</v>
      </c>
      <c r="D175">
        <f t="shared" si="99"/>
        <v>1</v>
      </c>
      <c r="E175">
        <f t="shared" si="99"/>
        <v>1</v>
      </c>
      <c r="F175">
        <f t="shared" si="99"/>
        <v>1</v>
      </c>
      <c r="G175">
        <f t="shared" si="99"/>
        <v>1</v>
      </c>
      <c r="H175">
        <f t="shared" si="99"/>
        <v>1</v>
      </c>
      <c r="I175">
        <f t="shared" si="99"/>
        <v>1</v>
      </c>
      <c r="J175">
        <f t="shared" si="99"/>
        <v>1</v>
      </c>
      <c r="K175">
        <f t="shared" si="99"/>
        <v>0</v>
      </c>
      <c r="L175">
        <f t="shared" si="99"/>
        <v>0</v>
      </c>
      <c r="M175">
        <f t="shared" si="99"/>
        <v>2</v>
      </c>
      <c r="N175">
        <f t="shared" si="100"/>
        <v>1</v>
      </c>
      <c r="O175">
        <f t="shared" si="100"/>
        <v>1</v>
      </c>
      <c r="P175">
        <f t="shared" si="100"/>
        <v>1</v>
      </c>
      <c r="Q175">
        <f t="shared" si="100"/>
        <v>1</v>
      </c>
      <c r="R175">
        <f t="shared" si="100"/>
        <v>1</v>
      </c>
      <c r="S175" t="str">
        <f t="shared" si="100"/>
        <v>N/A</v>
      </c>
      <c r="T175" t="str">
        <f t="shared" si="100"/>
        <v>N/A</v>
      </c>
      <c r="U175" t="str">
        <f t="shared" si="100"/>
        <v>N/A</v>
      </c>
      <c r="V175" t="str">
        <f t="shared" si="100"/>
        <v>N/A</v>
      </c>
      <c r="W175" t="str">
        <f t="shared" si="100"/>
        <v>N/A</v>
      </c>
      <c r="X175" t="str">
        <f t="shared" si="100"/>
        <v>N/A</v>
      </c>
      <c r="Y175" t="str">
        <f t="shared" si="100"/>
        <v>N/A</v>
      </c>
      <c r="Z175" t="str">
        <f t="shared" si="100"/>
        <v>N/A</v>
      </c>
    </row>
    <row r="176" spans="1:26" x14ac:dyDescent="0.3">
      <c r="A176">
        <f t="shared" ref="A176" si="108">A175+1</f>
        <v>169</v>
      </c>
      <c r="B176" s="6">
        <f t="shared" si="95"/>
        <v>46254</v>
      </c>
      <c r="C176">
        <f t="shared" si="60"/>
        <v>1</v>
      </c>
      <c r="D176">
        <f t="shared" si="99"/>
        <v>1</v>
      </c>
      <c r="E176">
        <f t="shared" si="99"/>
        <v>1</v>
      </c>
      <c r="F176">
        <f t="shared" si="99"/>
        <v>1</v>
      </c>
      <c r="G176">
        <f t="shared" si="99"/>
        <v>1</v>
      </c>
      <c r="H176">
        <f t="shared" si="99"/>
        <v>1</v>
      </c>
      <c r="I176">
        <f t="shared" si="99"/>
        <v>1</v>
      </c>
      <c r="J176">
        <f t="shared" si="99"/>
        <v>1</v>
      </c>
      <c r="K176">
        <f t="shared" si="99"/>
        <v>1</v>
      </c>
      <c r="L176">
        <f t="shared" si="99"/>
        <v>0</v>
      </c>
      <c r="M176">
        <f t="shared" si="99"/>
        <v>0</v>
      </c>
      <c r="N176">
        <f t="shared" si="100"/>
        <v>2</v>
      </c>
      <c r="O176">
        <f t="shared" si="100"/>
        <v>1</v>
      </c>
      <c r="P176">
        <f t="shared" si="100"/>
        <v>1</v>
      </c>
      <c r="Q176">
        <f t="shared" si="100"/>
        <v>1</v>
      </c>
      <c r="R176">
        <f t="shared" si="100"/>
        <v>1</v>
      </c>
      <c r="S176" t="str">
        <f t="shared" si="100"/>
        <v>N/A</v>
      </c>
      <c r="T176" t="str">
        <f t="shared" si="100"/>
        <v>N/A</v>
      </c>
      <c r="U176" t="str">
        <f t="shared" si="100"/>
        <v>N/A</v>
      </c>
      <c r="V176" t="str">
        <f t="shared" si="100"/>
        <v>N/A</v>
      </c>
      <c r="W176" t="str">
        <f t="shared" si="100"/>
        <v>N/A</v>
      </c>
      <c r="X176" t="str">
        <f t="shared" si="100"/>
        <v>N/A</v>
      </c>
      <c r="Y176" t="str">
        <f t="shared" si="100"/>
        <v>N/A</v>
      </c>
      <c r="Z176" t="str">
        <f t="shared" si="100"/>
        <v>N/A</v>
      </c>
    </row>
    <row r="177" spans="1:26" x14ac:dyDescent="0.3">
      <c r="A177">
        <f t="shared" ref="A177" si="109">A176+1</f>
        <v>170</v>
      </c>
      <c r="B177" s="6">
        <f t="shared" si="95"/>
        <v>46261</v>
      </c>
      <c r="C177">
        <f t="shared" si="60"/>
        <v>1</v>
      </c>
      <c r="D177">
        <f t="shared" si="99"/>
        <v>1</v>
      </c>
      <c r="E177">
        <f t="shared" si="99"/>
        <v>1</v>
      </c>
      <c r="F177">
        <f t="shared" si="99"/>
        <v>1</v>
      </c>
      <c r="G177">
        <f t="shared" si="99"/>
        <v>1</v>
      </c>
      <c r="H177">
        <f t="shared" si="99"/>
        <v>1</v>
      </c>
      <c r="I177">
        <f t="shared" si="99"/>
        <v>1</v>
      </c>
      <c r="J177">
        <f t="shared" si="99"/>
        <v>1</v>
      </c>
      <c r="K177">
        <f t="shared" si="99"/>
        <v>1</v>
      </c>
      <c r="L177">
        <f t="shared" si="99"/>
        <v>1</v>
      </c>
      <c r="M177">
        <f t="shared" si="99"/>
        <v>0</v>
      </c>
      <c r="N177">
        <f t="shared" si="100"/>
        <v>0</v>
      </c>
      <c r="O177">
        <f t="shared" si="100"/>
        <v>2</v>
      </c>
      <c r="P177">
        <f t="shared" si="100"/>
        <v>1</v>
      </c>
      <c r="Q177">
        <f t="shared" si="100"/>
        <v>1</v>
      </c>
      <c r="R177">
        <f t="shared" si="100"/>
        <v>1</v>
      </c>
      <c r="S177" t="str">
        <f t="shared" si="100"/>
        <v>N/A</v>
      </c>
      <c r="T177" t="str">
        <f t="shared" si="100"/>
        <v>N/A</v>
      </c>
      <c r="U177" t="str">
        <f t="shared" si="100"/>
        <v>N/A</v>
      </c>
      <c r="V177" t="str">
        <f t="shared" si="100"/>
        <v>N/A</v>
      </c>
      <c r="W177" t="str">
        <f t="shared" si="100"/>
        <v>N/A</v>
      </c>
      <c r="X177" t="str">
        <f t="shared" si="100"/>
        <v>N/A</v>
      </c>
      <c r="Y177" t="str">
        <f t="shared" si="100"/>
        <v>N/A</v>
      </c>
      <c r="Z177" t="str">
        <f t="shared" si="100"/>
        <v>N/A</v>
      </c>
    </row>
    <row r="178" spans="1:26" x14ac:dyDescent="0.3">
      <c r="A178">
        <f t="shared" ref="A178" si="110">A177+1</f>
        <v>171</v>
      </c>
      <c r="B178" s="6">
        <f t="shared" si="95"/>
        <v>46268</v>
      </c>
      <c r="C178">
        <f t="shared" si="60"/>
        <v>1</v>
      </c>
      <c r="D178">
        <f t="shared" ref="D178:M187" si="111">IF(D$6="N/A","N/A",IF(D$6=$B$3+1,$C178,IF(C177=1,1,IF(C177=2,2,0))))</f>
        <v>1</v>
      </c>
      <c r="E178">
        <f t="shared" si="111"/>
        <v>1</v>
      </c>
      <c r="F178">
        <f t="shared" si="111"/>
        <v>1</v>
      </c>
      <c r="G178">
        <f t="shared" si="111"/>
        <v>1</v>
      </c>
      <c r="H178">
        <f t="shared" si="111"/>
        <v>1</v>
      </c>
      <c r="I178">
        <f t="shared" si="111"/>
        <v>1</v>
      </c>
      <c r="J178">
        <f t="shared" si="111"/>
        <v>1</v>
      </c>
      <c r="K178">
        <f t="shared" si="111"/>
        <v>1</v>
      </c>
      <c r="L178">
        <f t="shared" si="111"/>
        <v>1</v>
      </c>
      <c r="M178">
        <f t="shared" si="111"/>
        <v>1</v>
      </c>
      <c r="N178">
        <f t="shared" ref="N178:Z187" si="112">IF(N$6="N/A","N/A",IF(N$6=$B$3+1,$C178,IF(M177=1,1,IF(M177=2,2,0))))</f>
        <v>0</v>
      </c>
      <c r="O178">
        <f t="shared" si="112"/>
        <v>0</v>
      </c>
      <c r="P178">
        <f t="shared" si="112"/>
        <v>2</v>
      </c>
      <c r="Q178">
        <f t="shared" si="112"/>
        <v>1</v>
      </c>
      <c r="R178">
        <f t="shared" si="112"/>
        <v>1</v>
      </c>
      <c r="S178" t="str">
        <f t="shared" si="112"/>
        <v>N/A</v>
      </c>
      <c r="T178" t="str">
        <f t="shared" si="112"/>
        <v>N/A</v>
      </c>
      <c r="U178" t="str">
        <f t="shared" si="112"/>
        <v>N/A</v>
      </c>
      <c r="V178" t="str">
        <f t="shared" si="112"/>
        <v>N/A</v>
      </c>
      <c r="W178" t="str">
        <f t="shared" si="112"/>
        <v>N/A</v>
      </c>
      <c r="X178" t="str">
        <f t="shared" si="112"/>
        <v>N/A</v>
      </c>
      <c r="Y178" t="str">
        <f t="shared" si="112"/>
        <v>N/A</v>
      </c>
      <c r="Z178" t="str">
        <f t="shared" si="112"/>
        <v>N/A</v>
      </c>
    </row>
    <row r="179" spans="1:26" x14ac:dyDescent="0.3">
      <c r="A179">
        <f t="shared" ref="A179" si="113">A178+1</f>
        <v>172</v>
      </c>
      <c r="B179" s="6">
        <f t="shared" si="95"/>
        <v>46275</v>
      </c>
      <c r="C179">
        <f t="shared" si="60"/>
        <v>1</v>
      </c>
      <c r="D179">
        <f t="shared" si="111"/>
        <v>1</v>
      </c>
      <c r="E179">
        <f t="shared" si="111"/>
        <v>1</v>
      </c>
      <c r="F179">
        <f t="shared" si="111"/>
        <v>1</v>
      </c>
      <c r="G179">
        <f t="shared" si="111"/>
        <v>1</v>
      </c>
      <c r="H179">
        <f t="shared" si="111"/>
        <v>1</v>
      </c>
      <c r="I179">
        <f t="shared" si="111"/>
        <v>1</v>
      </c>
      <c r="J179">
        <f t="shared" si="111"/>
        <v>1</v>
      </c>
      <c r="K179">
        <f t="shared" si="111"/>
        <v>1</v>
      </c>
      <c r="L179">
        <f t="shared" si="111"/>
        <v>1</v>
      </c>
      <c r="M179">
        <f t="shared" si="111"/>
        <v>1</v>
      </c>
      <c r="N179">
        <f t="shared" si="112"/>
        <v>1</v>
      </c>
      <c r="O179">
        <f t="shared" si="112"/>
        <v>0</v>
      </c>
      <c r="P179">
        <f t="shared" si="112"/>
        <v>0</v>
      </c>
      <c r="Q179">
        <f t="shared" si="112"/>
        <v>1</v>
      </c>
      <c r="R179">
        <f t="shared" si="112"/>
        <v>1</v>
      </c>
      <c r="S179" t="str">
        <f t="shared" si="112"/>
        <v>N/A</v>
      </c>
      <c r="T179" t="str">
        <f t="shared" si="112"/>
        <v>N/A</v>
      </c>
      <c r="U179" t="str">
        <f t="shared" si="112"/>
        <v>N/A</v>
      </c>
      <c r="V179" t="str">
        <f t="shared" si="112"/>
        <v>N/A</v>
      </c>
      <c r="W179" t="str">
        <f t="shared" si="112"/>
        <v>N/A</v>
      </c>
      <c r="X179" t="str">
        <f t="shared" si="112"/>
        <v>N/A</v>
      </c>
      <c r="Y179" t="str">
        <f t="shared" si="112"/>
        <v>N/A</v>
      </c>
      <c r="Z179" t="str">
        <f t="shared" si="112"/>
        <v>N/A</v>
      </c>
    </row>
    <row r="180" spans="1:26" x14ac:dyDescent="0.3">
      <c r="A180">
        <f t="shared" ref="A180" si="114">A179+1</f>
        <v>173</v>
      </c>
      <c r="B180" s="6">
        <f t="shared" si="95"/>
        <v>46282</v>
      </c>
      <c r="C180">
        <f t="shared" si="60"/>
        <v>1</v>
      </c>
      <c r="D180">
        <f t="shared" si="111"/>
        <v>1</v>
      </c>
      <c r="E180">
        <f t="shared" si="111"/>
        <v>1</v>
      </c>
      <c r="F180">
        <f t="shared" si="111"/>
        <v>1</v>
      </c>
      <c r="G180">
        <f t="shared" si="111"/>
        <v>1</v>
      </c>
      <c r="H180">
        <f t="shared" si="111"/>
        <v>1</v>
      </c>
      <c r="I180">
        <f t="shared" si="111"/>
        <v>1</v>
      </c>
      <c r="J180">
        <f t="shared" si="111"/>
        <v>1</v>
      </c>
      <c r="K180">
        <f t="shared" si="111"/>
        <v>1</v>
      </c>
      <c r="L180">
        <f t="shared" si="111"/>
        <v>1</v>
      </c>
      <c r="M180">
        <f t="shared" si="111"/>
        <v>1</v>
      </c>
      <c r="N180">
        <f t="shared" si="112"/>
        <v>1</v>
      </c>
      <c r="O180">
        <f t="shared" si="112"/>
        <v>1</v>
      </c>
      <c r="P180">
        <f t="shared" si="112"/>
        <v>0</v>
      </c>
      <c r="Q180">
        <f t="shared" si="112"/>
        <v>1</v>
      </c>
      <c r="R180">
        <f t="shared" si="112"/>
        <v>1</v>
      </c>
      <c r="S180" t="str">
        <f t="shared" si="112"/>
        <v>N/A</v>
      </c>
      <c r="T180" t="str">
        <f t="shared" si="112"/>
        <v>N/A</v>
      </c>
      <c r="U180" t="str">
        <f t="shared" si="112"/>
        <v>N/A</v>
      </c>
      <c r="V180" t="str">
        <f t="shared" si="112"/>
        <v>N/A</v>
      </c>
      <c r="W180" t="str">
        <f t="shared" si="112"/>
        <v>N/A</v>
      </c>
      <c r="X180" t="str">
        <f t="shared" si="112"/>
        <v>N/A</v>
      </c>
      <c r="Y180" t="str">
        <f t="shared" si="112"/>
        <v>N/A</v>
      </c>
      <c r="Z180" t="str">
        <f t="shared" si="112"/>
        <v>N/A</v>
      </c>
    </row>
    <row r="181" spans="1:26" x14ac:dyDescent="0.3">
      <c r="A181">
        <f t="shared" ref="A181" si="115">A180+1</f>
        <v>174</v>
      </c>
      <c r="B181" s="6">
        <f t="shared" si="95"/>
        <v>46289</v>
      </c>
      <c r="C181">
        <f t="shared" si="60"/>
        <v>2</v>
      </c>
      <c r="D181">
        <f t="shared" si="111"/>
        <v>1</v>
      </c>
      <c r="E181">
        <f t="shared" si="111"/>
        <v>1</v>
      </c>
      <c r="F181">
        <f t="shared" si="111"/>
        <v>1</v>
      </c>
      <c r="G181">
        <f t="shared" si="111"/>
        <v>1</v>
      </c>
      <c r="H181">
        <f t="shared" si="111"/>
        <v>1</v>
      </c>
      <c r="I181">
        <f t="shared" si="111"/>
        <v>1</v>
      </c>
      <c r="J181">
        <f t="shared" si="111"/>
        <v>1</v>
      </c>
      <c r="K181">
        <f t="shared" si="111"/>
        <v>1</v>
      </c>
      <c r="L181">
        <f t="shared" si="111"/>
        <v>1</v>
      </c>
      <c r="M181">
        <f t="shared" si="111"/>
        <v>1</v>
      </c>
      <c r="N181">
        <f t="shared" si="112"/>
        <v>1</v>
      </c>
      <c r="O181">
        <f t="shared" si="112"/>
        <v>1</v>
      </c>
      <c r="P181">
        <f t="shared" si="112"/>
        <v>1</v>
      </c>
      <c r="Q181">
        <f t="shared" si="112"/>
        <v>2</v>
      </c>
      <c r="R181">
        <f t="shared" si="112"/>
        <v>1</v>
      </c>
      <c r="S181" t="str">
        <f t="shared" si="112"/>
        <v>N/A</v>
      </c>
      <c r="T181" t="str">
        <f t="shared" si="112"/>
        <v>N/A</v>
      </c>
      <c r="U181" t="str">
        <f t="shared" si="112"/>
        <v>N/A</v>
      </c>
      <c r="V181" t="str">
        <f t="shared" si="112"/>
        <v>N/A</v>
      </c>
      <c r="W181" t="str">
        <f t="shared" si="112"/>
        <v>N/A</v>
      </c>
      <c r="X181" t="str">
        <f t="shared" si="112"/>
        <v>N/A</v>
      </c>
      <c r="Y181" t="str">
        <f t="shared" si="112"/>
        <v>N/A</v>
      </c>
      <c r="Z181" t="str">
        <f t="shared" si="112"/>
        <v>N/A</v>
      </c>
    </row>
    <row r="182" spans="1:26" x14ac:dyDescent="0.3">
      <c r="A182">
        <f t="shared" ref="A182" si="116">A181+1</f>
        <v>175</v>
      </c>
      <c r="B182" s="6">
        <f t="shared" si="95"/>
        <v>46296</v>
      </c>
      <c r="C182">
        <f t="shared" si="60"/>
        <v>0</v>
      </c>
      <c r="D182">
        <f t="shared" si="111"/>
        <v>2</v>
      </c>
      <c r="E182">
        <f t="shared" si="111"/>
        <v>1</v>
      </c>
      <c r="F182">
        <f t="shared" si="111"/>
        <v>1</v>
      </c>
      <c r="G182">
        <f t="shared" si="111"/>
        <v>1</v>
      </c>
      <c r="H182">
        <f t="shared" si="111"/>
        <v>1</v>
      </c>
      <c r="I182">
        <f t="shared" si="111"/>
        <v>1</v>
      </c>
      <c r="J182">
        <f t="shared" si="111"/>
        <v>1</v>
      </c>
      <c r="K182">
        <f t="shared" si="111"/>
        <v>1</v>
      </c>
      <c r="L182">
        <f t="shared" si="111"/>
        <v>1</v>
      </c>
      <c r="M182">
        <f t="shared" si="111"/>
        <v>1</v>
      </c>
      <c r="N182">
        <f t="shared" si="112"/>
        <v>1</v>
      </c>
      <c r="O182">
        <f t="shared" si="112"/>
        <v>1</v>
      </c>
      <c r="P182">
        <f t="shared" si="112"/>
        <v>1</v>
      </c>
      <c r="Q182">
        <f t="shared" si="112"/>
        <v>0</v>
      </c>
      <c r="R182">
        <f t="shared" si="112"/>
        <v>2</v>
      </c>
      <c r="S182" t="str">
        <f t="shared" si="112"/>
        <v>N/A</v>
      </c>
      <c r="T182" t="str">
        <f t="shared" si="112"/>
        <v>N/A</v>
      </c>
      <c r="U182" t="str">
        <f t="shared" si="112"/>
        <v>N/A</v>
      </c>
      <c r="V182" t="str">
        <f t="shared" si="112"/>
        <v>N/A</v>
      </c>
      <c r="W182" t="str">
        <f t="shared" si="112"/>
        <v>N/A</v>
      </c>
      <c r="X182" t="str">
        <f t="shared" si="112"/>
        <v>N/A</v>
      </c>
      <c r="Y182" t="str">
        <f t="shared" si="112"/>
        <v>N/A</v>
      </c>
      <c r="Z182" t="str">
        <f t="shared" si="112"/>
        <v>N/A</v>
      </c>
    </row>
    <row r="183" spans="1:26" x14ac:dyDescent="0.3">
      <c r="A183">
        <f t="shared" ref="A183" si="117">A182+1</f>
        <v>176</v>
      </c>
      <c r="B183" s="6">
        <f t="shared" si="95"/>
        <v>46303</v>
      </c>
      <c r="C183">
        <f t="shared" si="60"/>
        <v>0</v>
      </c>
      <c r="D183">
        <f t="shared" si="111"/>
        <v>0</v>
      </c>
      <c r="E183">
        <f t="shared" si="111"/>
        <v>2</v>
      </c>
      <c r="F183">
        <f t="shared" si="111"/>
        <v>1</v>
      </c>
      <c r="G183">
        <f t="shared" si="111"/>
        <v>1</v>
      </c>
      <c r="H183">
        <f t="shared" si="111"/>
        <v>1</v>
      </c>
      <c r="I183">
        <f t="shared" si="111"/>
        <v>1</v>
      </c>
      <c r="J183">
        <f t="shared" si="111"/>
        <v>1</v>
      </c>
      <c r="K183">
        <f t="shared" si="111"/>
        <v>1</v>
      </c>
      <c r="L183">
        <f t="shared" si="111"/>
        <v>1</v>
      </c>
      <c r="M183">
        <f t="shared" si="111"/>
        <v>1</v>
      </c>
      <c r="N183">
        <f t="shared" si="112"/>
        <v>1</v>
      </c>
      <c r="O183">
        <f t="shared" si="112"/>
        <v>1</v>
      </c>
      <c r="P183">
        <f t="shared" si="112"/>
        <v>1</v>
      </c>
      <c r="Q183">
        <f t="shared" si="112"/>
        <v>0</v>
      </c>
      <c r="R183">
        <f t="shared" si="112"/>
        <v>0</v>
      </c>
      <c r="S183" t="str">
        <f t="shared" si="112"/>
        <v>N/A</v>
      </c>
      <c r="T183" t="str">
        <f t="shared" si="112"/>
        <v>N/A</v>
      </c>
      <c r="U183" t="str">
        <f t="shared" si="112"/>
        <v>N/A</v>
      </c>
      <c r="V183" t="str">
        <f t="shared" si="112"/>
        <v>N/A</v>
      </c>
      <c r="W183" t="str">
        <f t="shared" si="112"/>
        <v>N/A</v>
      </c>
      <c r="X183" t="str">
        <f t="shared" si="112"/>
        <v>N/A</v>
      </c>
      <c r="Y183" t="str">
        <f t="shared" si="112"/>
        <v>N/A</v>
      </c>
      <c r="Z183" t="str">
        <f t="shared" si="112"/>
        <v>N/A</v>
      </c>
    </row>
    <row r="184" spans="1:26" x14ac:dyDescent="0.3">
      <c r="A184">
        <f t="shared" ref="A184" si="118">A183+1</f>
        <v>177</v>
      </c>
      <c r="B184" s="6">
        <f t="shared" si="95"/>
        <v>46310</v>
      </c>
      <c r="C184">
        <f t="shared" si="60"/>
        <v>1</v>
      </c>
      <c r="D184">
        <f t="shared" si="111"/>
        <v>0</v>
      </c>
      <c r="E184">
        <f t="shared" si="111"/>
        <v>0</v>
      </c>
      <c r="F184">
        <f t="shared" si="111"/>
        <v>2</v>
      </c>
      <c r="G184">
        <f t="shared" si="111"/>
        <v>1</v>
      </c>
      <c r="H184">
        <f t="shared" si="111"/>
        <v>1</v>
      </c>
      <c r="I184">
        <f t="shared" si="111"/>
        <v>1</v>
      </c>
      <c r="J184">
        <f t="shared" si="111"/>
        <v>1</v>
      </c>
      <c r="K184">
        <f t="shared" si="111"/>
        <v>1</v>
      </c>
      <c r="L184">
        <f t="shared" si="111"/>
        <v>1</v>
      </c>
      <c r="M184">
        <f t="shared" si="111"/>
        <v>1</v>
      </c>
      <c r="N184">
        <f t="shared" si="112"/>
        <v>1</v>
      </c>
      <c r="O184">
        <f t="shared" si="112"/>
        <v>1</v>
      </c>
      <c r="P184">
        <f t="shared" si="112"/>
        <v>1</v>
      </c>
      <c r="Q184">
        <f t="shared" si="112"/>
        <v>1</v>
      </c>
      <c r="R184">
        <f t="shared" si="112"/>
        <v>0</v>
      </c>
      <c r="S184" t="str">
        <f t="shared" si="112"/>
        <v>N/A</v>
      </c>
      <c r="T184" t="str">
        <f t="shared" si="112"/>
        <v>N/A</v>
      </c>
      <c r="U184" t="str">
        <f t="shared" si="112"/>
        <v>N/A</v>
      </c>
      <c r="V184" t="str">
        <f t="shared" si="112"/>
        <v>N/A</v>
      </c>
      <c r="W184" t="str">
        <f t="shared" si="112"/>
        <v>N/A</v>
      </c>
      <c r="X184" t="str">
        <f t="shared" si="112"/>
        <v>N/A</v>
      </c>
      <c r="Y184" t="str">
        <f t="shared" si="112"/>
        <v>N/A</v>
      </c>
      <c r="Z184" t="str">
        <f t="shared" si="112"/>
        <v>N/A</v>
      </c>
    </row>
    <row r="185" spans="1:26" x14ac:dyDescent="0.3">
      <c r="A185">
        <f t="shared" ref="A185" si="119">A184+1</f>
        <v>178</v>
      </c>
      <c r="B185" s="6">
        <f t="shared" si="95"/>
        <v>46317</v>
      </c>
      <c r="C185">
        <f t="shared" si="60"/>
        <v>1</v>
      </c>
      <c r="D185">
        <f t="shared" si="111"/>
        <v>1</v>
      </c>
      <c r="E185">
        <f t="shared" si="111"/>
        <v>0</v>
      </c>
      <c r="F185">
        <f t="shared" si="111"/>
        <v>0</v>
      </c>
      <c r="G185">
        <f t="shared" si="111"/>
        <v>2</v>
      </c>
      <c r="H185">
        <f t="shared" si="111"/>
        <v>1</v>
      </c>
      <c r="I185">
        <f t="shared" si="111"/>
        <v>1</v>
      </c>
      <c r="J185">
        <f t="shared" si="111"/>
        <v>1</v>
      </c>
      <c r="K185">
        <f t="shared" si="111"/>
        <v>1</v>
      </c>
      <c r="L185">
        <f t="shared" si="111"/>
        <v>1</v>
      </c>
      <c r="M185">
        <f t="shared" si="111"/>
        <v>1</v>
      </c>
      <c r="N185">
        <f t="shared" si="112"/>
        <v>1</v>
      </c>
      <c r="O185">
        <f t="shared" si="112"/>
        <v>1</v>
      </c>
      <c r="P185">
        <f t="shared" si="112"/>
        <v>1</v>
      </c>
      <c r="Q185">
        <f t="shared" si="112"/>
        <v>1</v>
      </c>
      <c r="R185">
        <f t="shared" si="112"/>
        <v>1</v>
      </c>
      <c r="S185" t="str">
        <f t="shared" si="112"/>
        <v>N/A</v>
      </c>
      <c r="T185" t="str">
        <f t="shared" si="112"/>
        <v>N/A</v>
      </c>
      <c r="U185" t="str">
        <f t="shared" si="112"/>
        <v>N/A</v>
      </c>
      <c r="V185" t="str">
        <f t="shared" si="112"/>
        <v>N/A</v>
      </c>
      <c r="W185" t="str">
        <f t="shared" si="112"/>
        <v>N/A</v>
      </c>
      <c r="X185" t="str">
        <f t="shared" si="112"/>
        <v>N/A</v>
      </c>
      <c r="Y185" t="str">
        <f t="shared" si="112"/>
        <v>N/A</v>
      </c>
      <c r="Z185" t="str">
        <f t="shared" si="112"/>
        <v>N/A</v>
      </c>
    </row>
    <row r="186" spans="1:26" x14ac:dyDescent="0.3">
      <c r="A186">
        <f t="shared" ref="A186" si="120">A185+1</f>
        <v>179</v>
      </c>
      <c r="B186" s="6">
        <f t="shared" si="95"/>
        <v>46324</v>
      </c>
      <c r="C186">
        <f t="shared" si="60"/>
        <v>1</v>
      </c>
      <c r="D186">
        <f t="shared" si="111"/>
        <v>1</v>
      </c>
      <c r="E186">
        <f t="shared" si="111"/>
        <v>1</v>
      </c>
      <c r="F186">
        <f t="shared" si="111"/>
        <v>0</v>
      </c>
      <c r="G186">
        <f t="shared" si="111"/>
        <v>0</v>
      </c>
      <c r="H186">
        <f t="shared" si="111"/>
        <v>2</v>
      </c>
      <c r="I186">
        <f t="shared" si="111"/>
        <v>1</v>
      </c>
      <c r="J186">
        <f t="shared" si="111"/>
        <v>1</v>
      </c>
      <c r="K186">
        <f t="shared" si="111"/>
        <v>1</v>
      </c>
      <c r="L186">
        <f t="shared" si="111"/>
        <v>1</v>
      </c>
      <c r="M186">
        <f t="shared" si="111"/>
        <v>1</v>
      </c>
      <c r="N186">
        <f t="shared" si="112"/>
        <v>1</v>
      </c>
      <c r="O186">
        <f t="shared" si="112"/>
        <v>1</v>
      </c>
      <c r="P186">
        <f t="shared" si="112"/>
        <v>1</v>
      </c>
      <c r="Q186">
        <f t="shared" si="112"/>
        <v>1</v>
      </c>
      <c r="R186">
        <f t="shared" si="112"/>
        <v>1</v>
      </c>
      <c r="S186" t="str">
        <f t="shared" si="112"/>
        <v>N/A</v>
      </c>
      <c r="T186" t="str">
        <f t="shared" si="112"/>
        <v>N/A</v>
      </c>
      <c r="U186" t="str">
        <f t="shared" si="112"/>
        <v>N/A</v>
      </c>
      <c r="V186" t="str">
        <f t="shared" si="112"/>
        <v>N/A</v>
      </c>
      <c r="W186" t="str">
        <f t="shared" si="112"/>
        <v>N/A</v>
      </c>
      <c r="X186" t="str">
        <f t="shared" si="112"/>
        <v>N/A</v>
      </c>
      <c r="Y186" t="str">
        <f t="shared" si="112"/>
        <v>N/A</v>
      </c>
      <c r="Z186" t="str">
        <f t="shared" si="112"/>
        <v>N/A</v>
      </c>
    </row>
    <row r="187" spans="1:26" x14ac:dyDescent="0.3">
      <c r="A187">
        <f t="shared" ref="A187" si="121">A186+1</f>
        <v>180</v>
      </c>
      <c r="B187" s="6">
        <f t="shared" si="95"/>
        <v>46331</v>
      </c>
      <c r="C187">
        <f t="shared" si="60"/>
        <v>1</v>
      </c>
      <c r="D187">
        <f t="shared" si="111"/>
        <v>1</v>
      </c>
      <c r="E187">
        <f t="shared" si="111"/>
        <v>1</v>
      </c>
      <c r="F187">
        <f t="shared" si="111"/>
        <v>1</v>
      </c>
      <c r="G187">
        <f t="shared" si="111"/>
        <v>0</v>
      </c>
      <c r="H187">
        <f t="shared" si="111"/>
        <v>0</v>
      </c>
      <c r="I187">
        <f t="shared" si="111"/>
        <v>2</v>
      </c>
      <c r="J187">
        <f t="shared" si="111"/>
        <v>1</v>
      </c>
      <c r="K187">
        <f t="shared" si="111"/>
        <v>1</v>
      </c>
      <c r="L187">
        <f t="shared" si="111"/>
        <v>1</v>
      </c>
      <c r="M187">
        <f t="shared" si="111"/>
        <v>1</v>
      </c>
      <c r="N187">
        <f t="shared" si="112"/>
        <v>1</v>
      </c>
      <c r="O187">
        <f t="shared" si="112"/>
        <v>1</v>
      </c>
      <c r="P187">
        <f t="shared" si="112"/>
        <v>1</v>
      </c>
      <c r="Q187">
        <f t="shared" si="112"/>
        <v>1</v>
      </c>
      <c r="R187">
        <f t="shared" si="112"/>
        <v>1</v>
      </c>
      <c r="S187" t="str">
        <f t="shared" si="112"/>
        <v>N/A</v>
      </c>
      <c r="T187" t="str">
        <f t="shared" si="112"/>
        <v>N/A</v>
      </c>
      <c r="U187" t="str">
        <f t="shared" si="112"/>
        <v>N/A</v>
      </c>
      <c r="V187" t="str">
        <f t="shared" si="112"/>
        <v>N/A</v>
      </c>
      <c r="W187" t="str">
        <f t="shared" si="112"/>
        <v>N/A</v>
      </c>
      <c r="X187" t="str">
        <f t="shared" si="112"/>
        <v>N/A</v>
      </c>
      <c r="Y187" t="str">
        <f t="shared" si="112"/>
        <v>N/A</v>
      </c>
      <c r="Z187" t="str">
        <f t="shared" si="112"/>
        <v>N/A</v>
      </c>
    </row>
    <row r="188" spans="1:26" x14ac:dyDescent="0.3">
      <c r="A188">
        <f t="shared" ref="A188" si="122">A187+1</f>
        <v>181</v>
      </c>
      <c r="B188" s="6">
        <f t="shared" si="95"/>
        <v>46338</v>
      </c>
      <c r="C188">
        <f t="shared" si="60"/>
        <v>1</v>
      </c>
      <c r="D188">
        <f t="shared" ref="D188:M197" si="123">IF(D$6="N/A","N/A",IF(D$6=$B$3+1,$C188,IF(C187=1,1,IF(C187=2,2,0))))</f>
        <v>1</v>
      </c>
      <c r="E188">
        <f t="shared" si="123"/>
        <v>1</v>
      </c>
      <c r="F188">
        <f t="shared" si="123"/>
        <v>1</v>
      </c>
      <c r="G188">
        <f t="shared" si="123"/>
        <v>1</v>
      </c>
      <c r="H188">
        <f t="shared" si="123"/>
        <v>0</v>
      </c>
      <c r="I188">
        <f t="shared" si="123"/>
        <v>0</v>
      </c>
      <c r="J188">
        <f t="shared" si="123"/>
        <v>2</v>
      </c>
      <c r="K188">
        <f t="shared" si="123"/>
        <v>1</v>
      </c>
      <c r="L188">
        <f t="shared" si="123"/>
        <v>1</v>
      </c>
      <c r="M188">
        <f t="shared" si="123"/>
        <v>1</v>
      </c>
      <c r="N188">
        <f t="shared" ref="N188:Z197" si="124">IF(N$6="N/A","N/A",IF(N$6=$B$3+1,$C188,IF(M187=1,1,IF(M187=2,2,0))))</f>
        <v>1</v>
      </c>
      <c r="O188">
        <f t="shared" si="124"/>
        <v>1</v>
      </c>
      <c r="P188">
        <f t="shared" si="124"/>
        <v>1</v>
      </c>
      <c r="Q188">
        <f t="shared" si="124"/>
        <v>1</v>
      </c>
      <c r="R188">
        <f t="shared" si="124"/>
        <v>1</v>
      </c>
      <c r="S188" t="str">
        <f t="shared" si="124"/>
        <v>N/A</v>
      </c>
      <c r="T188" t="str">
        <f t="shared" si="124"/>
        <v>N/A</v>
      </c>
      <c r="U188" t="str">
        <f t="shared" si="124"/>
        <v>N/A</v>
      </c>
      <c r="V188" t="str">
        <f t="shared" si="124"/>
        <v>N/A</v>
      </c>
      <c r="W188" t="str">
        <f t="shared" si="124"/>
        <v>N/A</v>
      </c>
      <c r="X188" t="str">
        <f t="shared" si="124"/>
        <v>N/A</v>
      </c>
      <c r="Y188" t="str">
        <f t="shared" si="124"/>
        <v>N/A</v>
      </c>
      <c r="Z188" t="str">
        <f t="shared" si="124"/>
        <v>N/A</v>
      </c>
    </row>
    <row r="189" spans="1:26" x14ac:dyDescent="0.3">
      <c r="A189">
        <f t="shared" ref="A189" si="125">A188+1</f>
        <v>182</v>
      </c>
      <c r="B189" s="6">
        <f t="shared" si="95"/>
        <v>46345</v>
      </c>
      <c r="C189">
        <f t="shared" si="60"/>
        <v>1</v>
      </c>
      <c r="D189">
        <f t="shared" si="123"/>
        <v>1</v>
      </c>
      <c r="E189">
        <f t="shared" si="123"/>
        <v>1</v>
      </c>
      <c r="F189">
        <f t="shared" si="123"/>
        <v>1</v>
      </c>
      <c r="G189">
        <f t="shared" si="123"/>
        <v>1</v>
      </c>
      <c r="H189">
        <f t="shared" si="123"/>
        <v>1</v>
      </c>
      <c r="I189">
        <f t="shared" si="123"/>
        <v>0</v>
      </c>
      <c r="J189">
        <f t="shared" si="123"/>
        <v>0</v>
      </c>
      <c r="K189">
        <f t="shared" si="123"/>
        <v>2</v>
      </c>
      <c r="L189">
        <f t="shared" si="123"/>
        <v>1</v>
      </c>
      <c r="M189">
        <f t="shared" si="123"/>
        <v>1</v>
      </c>
      <c r="N189">
        <f t="shared" si="124"/>
        <v>1</v>
      </c>
      <c r="O189">
        <f t="shared" si="124"/>
        <v>1</v>
      </c>
      <c r="P189">
        <f t="shared" si="124"/>
        <v>1</v>
      </c>
      <c r="Q189">
        <f t="shared" si="124"/>
        <v>1</v>
      </c>
      <c r="R189">
        <f t="shared" si="124"/>
        <v>1</v>
      </c>
      <c r="S189" t="str">
        <f t="shared" si="124"/>
        <v>N/A</v>
      </c>
      <c r="T189" t="str">
        <f t="shared" si="124"/>
        <v>N/A</v>
      </c>
      <c r="U189" t="str">
        <f t="shared" si="124"/>
        <v>N/A</v>
      </c>
      <c r="V189" t="str">
        <f t="shared" si="124"/>
        <v>N/A</v>
      </c>
      <c r="W189" t="str">
        <f t="shared" si="124"/>
        <v>N/A</v>
      </c>
      <c r="X189" t="str">
        <f t="shared" si="124"/>
        <v>N/A</v>
      </c>
      <c r="Y189" t="str">
        <f t="shared" si="124"/>
        <v>N/A</v>
      </c>
      <c r="Z189" t="str">
        <f t="shared" si="124"/>
        <v>N/A</v>
      </c>
    </row>
    <row r="190" spans="1:26" x14ac:dyDescent="0.3">
      <c r="A190">
        <f t="shared" ref="A190" si="126">A189+1</f>
        <v>183</v>
      </c>
      <c r="B190" s="6">
        <f t="shared" si="95"/>
        <v>46352</v>
      </c>
      <c r="C190">
        <f t="shared" si="60"/>
        <v>1</v>
      </c>
      <c r="D190">
        <f t="shared" si="123"/>
        <v>1</v>
      </c>
      <c r="E190">
        <f t="shared" si="123"/>
        <v>1</v>
      </c>
      <c r="F190">
        <f t="shared" si="123"/>
        <v>1</v>
      </c>
      <c r="G190">
        <f t="shared" si="123"/>
        <v>1</v>
      </c>
      <c r="H190">
        <f t="shared" si="123"/>
        <v>1</v>
      </c>
      <c r="I190">
        <f t="shared" si="123"/>
        <v>1</v>
      </c>
      <c r="J190">
        <f t="shared" si="123"/>
        <v>0</v>
      </c>
      <c r="K190">
        <f t="shared" si="123"/>
        <v>0</v>
      </c>
      <c r="L190">
        <f t="shared" si="123"/>
        <v>2</v>
      </c>
      <c r="M190">
        <f t="shared" si="123"/>
        <v>1</v>
      </c>
      <c r="N190">
        <f t="shared" si="124"/>
        <v>1</v>
      </c>
      <c r="O190">
        <f t="shared" si="124"/>
        <v>1</v>
      </c>
      <c r="P190">
        <f t="shared" si="124"/>
        <v>1</v>
      </c>
      <c r="Q190">
        <f t="shared" si="124"/>
        <v>1</v>
      </c>
      <c r="R190">
        <f t="shared" si="124"/>
        <v>1</v>
      </c>
      <c r="S190" t="str">
        <f t="shared" si="124"/>
        <v>N/A</v>
      </c>
      <c r="T190" t="str">
        <f t="shared" si="124"/>
        <v>N/A</v>
      </c>
      <c r="U190" t="str">
        <f t="shared" si="124"/>
        <v>N/A</v>
      </c>
      <c r="V190" t="str">
        <f t="shared" si="124"/>
        <v>N/A</v>
      </c>
      <c r="W190" t="str">
        <f t="shared" si="124"/>
        <v>N/A</v>
      </c>
      <c r="X190" t="str">
        <f t="shared" si="124"/>
        <v>N/A</v>
      </c>
      <c r="Y190" t="str">
        <f t="shared" si="124"/>
        <v>N/A</v>
      </c>
      <c r="Z190" t="str">
        <f t="shared" si="124"/>
        <v>N/A</v>
      </c>
    </row>
    <row r="191" spans="1:26" x14ac:dyDescent="0.3">
      <c r="A191">
        <f t="shared" ref="A191" si="127">A190+1</f>
        <v>184</v>
      </c>
      <c r="B191" s="6">
        <f t="shared" si="95"/>
        <v>46359</v>
      </c>
      <c r="C191">
        <f t="shared" si="60"/>
        <v>1</v>
      </c>
      <c r="D191">
        <f t="shared" si="123"/>
        <v>1</v>
      </c>
      <c r="E191">
        <f t="shared" si="123"/>
        <v>1</v>
      </c>
      <c r="F191">
        <f t="shared" si="123"/>
        <v>1</v>
      </c>
      <c r="G191">
        <f t="shared" si="123"/>
        <v>1</v>
      </c>
      <c r="H191">
        <f t="shared" si="123"/>
        <v>1</v>
      </c>
      <c r="I191">
        <f t="shared" si="123"/>
        <v>1</v>
      </c>
      <c r="J191">
        <f t="shared" si="123"/>
        <v>1</v>
      </c>
      <c r="K191">
        <f t="shared" si="123"/>
        <v>0</v>
      </c>
      <c r="L191">
        <f t="shared" si="123"/>
        <v>0</v>
      </c>
      <c r="M191">
        <f t="shared" si="123"/>
        <v>2</v>
      </c>
      <c r="N191">
        <f t="shared" si="124"/>
        <v>1</v>
      </c>
      <c r="O191">
        <f t="shared" si="124"/>
        <v>1</v>
      </c>
      <c r="P191">
        <f t="shared" si="124"/>
        <v>1</v>
      </c>
      <c r="Q191">
        <f t="shared" si="124"/>
        <v>1</v>
      </c>
      <c r="R191">
        <f t="shared" si="124"/>
        <v>1</v>
      </c>
      <c r="S191" t="str">
        <f t="shared" si="124"/>
        <v>N/A</v>
      </c>
      <c r="T191" t="str">
        <f t="shared" si="124"/>
        <v>N/A</v>
      </c>
      <c r="U191" t="str">
        <f t="shared" si="124"/>
        <v>N/A</v>
      </c>
      <c r="V191" t="str">
        <f t="shared" si="124"/>
        <v>N/A</v>
      </c>
      <c r="W191" t="str">
        <f t="shared" si="124"/>
        <v>N/A</v>
      </c>
      <c r="X191" t="str">
        <f t="shared" si="124"/>
        <v>N/A</v>
      </c>
      <c r="Y191" t="str">
        <f t="shared" si="124"/>
        <v>N/A</v>
      </c>
      <c r="Z191" t="str">
        <f t="shared" si="124"/>
        <v>N/A</v>
      </c>
    </row>
    <row r="192" spans="1:26" x14ac:dyDescent="0.3">
      <c r="A192">
        <f t="shared" ref="A192" si="128">A191+1</f>
        <v>185</v>
      </c>
      <c r="B192" s="6">
        <f t="shared" si="95"/>
        <v>46366</v>
      </c>
      <c r="C192">
        <f t="shared" si="60"/>
        <v>1</v>
      </c>
      <c r="D192">
        <f t="shared" si="123"/>
        <v>1</v>
      </c>
      <c r="E192">
        <f t="shared" si="123"/>
        <v>1</v>
      </c>
      <c r="F192">
        <f t="shared" si="123"/>
        <v>1</v>
      </c>
      <c r="G192">
        <f t="shared" si="123"/>
        <v>1</v>
      </c>
      <c r="H192">
        <f t="shared" si="123"/>
        <v>1</v>
      </c>
      <c r="I192">
        <f t="shared" si="123"/>
        <v>1</v>
      </c>
      <c r="J192">
        <f t="shared" si="123"/>
        <v>1</v>
      </c>
      <c r="K192">
        <f t="shared" si="123"/>
        <v>1</v>
      </c>
      <c r="L192">
        <f t="shared" si="123"/>
        <v>0</v>
      </c>
      <c r="M192">
        <f t="shared" si="123"/>
        <v>0</v>
      </c>
      <c r="N192">
        <f t="shared" si="124"/>
        <v>2</v>
      </c>
      <c r="O192">
        <f t="shared" si="124"/>
        <v>1</v>
      </c>
      <c r="P192">
        <f t="shared" si="124"/>
        <v>1</v>
      </c>
      <c r="Q192">
        <f t="shared" si="124"/>
        <v>1</v>
      </c>
      <c r="R192">
        <f t="shared" si="124"/>
        <v>1</v>
      </c>
      <c r="S192" t="str">
        <f t="shared" si="124"/>
        <v>N/A</v>
      </c>
      <c r="T192" t="str">
        <f t="shared" si="124"/>
        <v>N/A</v>
      </c>
      <c r="U192" t="str">
        <f t="shared" si="124"/>
        <v>N/A</v>
      </c>
      <c r="V192" t="str">
        <f t="shared" si="124"/>
        <v>N/A</v>
      </c>
      <c r="W192" t="str">
        <f t="shared" si="124"/>
        <v>N/A</v>
      </c>
      <c r="X192" t="str">
        <f t="shared" si="124"/>
        <v>N/A</v>
      </c>
      <c r="Y192" t="str">
        <f t="shared" si="124"/>
        <v>N/A</v>
      </c>
      <c r="Z192" t="str">
        <f t="shared" si="124"/>
        <v>N/A</v>
      </c>
    </row>
    <row r="193" spans="1:26" x14ac:dyDescent="0.3">
      <c r="A193">
        <f t="shared" ref="A193" si="129">A192+1</f>
        <v>186</v>
      </c>
      <c r="B193" s="6">
        <f t="shared" si="95"/>
        <v>46373</v>
      </c>
      <c r="C193">
        <f t="shared" si="60"/>
        <v>1</v>
      </c>
      <c r="D193">
        <f t="shared" si="123"/>
        <v>1</v>
      </c>
      <c r="E193">
        <f t="shared" si="123"/>
        <v>1</v>
      </c>
      <c r="F193">
        <f t="shared" si="123"/>
        <v>1</v>
      </c>
      <c r="G193">
        <f t="shared" si="123"/>
        <v>1</v>
      </c>
      <c r="H193">
        <f t="shared" si="123"/>
        <v>1</v>
      </c>
      <c r="I193">
        <f t="shared" si="123"/>
        <v>1</v>
      </c>
      <c r="J193">
        <f t="shared" si="123"/>
        <v>1</v>
      </c>
      <c r="K193">
        <f t="shared" si="123"/>
        <v>1</v>
      </c>
      <c r="L193">
        <f t="shared" si="123"/>
        <v>1</v>
      </c>
      <c r="M193">
        <f t="shared" si="123"/>
        <v>0</v>
      </c>
      <c r="N193">
        <f t="shared" si="124"/>
        <v>0</v>
      </c>
      <c r="O193">
        <f t="shared" si="124"/>
        <v>2</v>
      </c>
      <c r="P193">
        <f t="shared" si="124"/>
        <v>1</v>
      </c>
      <c r="Q193">
        <f t="shared" si="124"/>
        <v>1</v>
      </c>
      <c r="R193">
        <f t="shared" si="124"/>
        <v>1</v>
      </c>
      <c r="S193" t="str">
        <f t="shared" si="124"/>
        <v>N/A</v>
      </c>
      <c r="T193" t="str">
        <f t="shared" si="124"/>
        <v>N/A</v>
      </c>
      <c r="U193" t="str">
        <f t="shared" si="124"/>
        <v>N/A</v>
      </c>
      <c r="V193" t="str">
        <f t="shared" si="124"/>
        <v>N/A</v>
      </c>
      <c r="W193" t="str">
        <f t="shared" si="124"/>
        <v>N/A</v>
      </c>
      <c r="X193" t="str">
        <f t="shared" si="124"/>
        <v>N/A</v>
      </c>
      <c r="Y193" t="str">
        <f t="shared" si="124"/>
        <v>N/A</v>
      </c>
      <c r="Z193" t="str">
        <f t="shared" si="124"/>
        <v>N/A</v>
      </c>
    </row>
    <row r="194" spans="1:26" x14ac:dyDescent="0.3">
      <c r="A194">
        <f t="shared" ref="A194" si="130">A193+1</f>
        <v>187</v>
      </c>
      <c r="B194" s="6">
        <f t="shared" si="95"/>
        <v>46380</v>
      </c>
      <c r="C194">
        <f t="shared" si="60"/>
        <v>1</v>
      </c>
      <c r="D194">
        <f t="shared" si="123"/>
        <v>1</v>
      </c>
      <c r="E194">
        <f t="shared" si="123"/>
        <v>1</v>
      </c>
      <c r="F194">
        <f t="shared" si="123"/>
        <v>1</v>
      </c>
      <c r="G194">
        <f t="shared" si="123"/>
        <v>1</v>
      </c>
      <c r="H194">
        <f t="shared" si="123"/>
        <v>1</v>
      </c>
      <c r="I194">
        <f t="shared" si="123"/>
        <v>1</v>
      </c>
      <c r="J194">
        <f t="shared" si="123"/>
        <v>1</v>
      </c>
      <c r="K194">
        <f t="shared" si="123"/>
        <v>1</v>
      </c>
      <c r="L194">
        <f t="shared" si="123"/>
        <v>1</v>
      </c>
      <c r="M194">
        <f t="shared" si="123"/>
        <v>1</v>
      </c>
      <c r="N194">
        <f t="shared" si="124"/>
        <v>0</v>
      </c>
      <c r="O194">
        <f t="shared" si="124"/>
        <v>0</v>
      </c>
      <c r="P194">
        <f t="shared" si="124"/>
        <v>2</v>
      </c>
      <c r="Q194">
        <f t="shared" si="124"/>
        <v>1</v>
      </c>
      <c r="R194">
        <f t="shared" si="124"/>
        <v>1</v>
      </c>
      <c r="S194" t="str">
        <f t="shared" si="124"/>
        <v>N/A</v>
      </c>
      <c r="T194" t="str">
        <f t="shared" si="124"/>
        <v>N/A</v>
      </c>
      <c r="U194" t="str">
        <f t="shared" si="124"/>
        <v>N/A</v>
      </c>
      <c r="V194" t="str">
        <f t="shared" si="124"/>
        <v>N/A</v>
      </c>
      <c r="W194" t="str">
        <f t="shared" si="124"/>
        <v>N/A</v>
      </c>
      <c r="X194" t="str">
        <f t="shared" si="124"/>
        <v>N/A</v>
      </c>
      <c r="Y194" t="str">
        <f t="shared" si="124"/>
        <v>N/A</v>
      </c>
      <c r="Z194" t="str">
        <f t="shared" si="124"/>
        <v>N/A</v>
      </c>
    </row>
    <row r="195" spans="1:26" x14ac:dyDescent="0.3">
      <c r="A195">
        <f t="shared" ref="A195" si="131">A194+1</f>
        <v>188</v>
      </c>
      <c r="B195" s="6">
        <f t="shared" si="95"/>
        <v>46387</v>
      </c>
      <c r="C195">
        <f t="shared" si="60"/>
        <v>1</v>
      </c>
      <c r="D195">
        <f t="shared" si="123"/>
        <v>1</v>
      </c>
      <c r="E195">
        <f t="shared" si="123"/>
        <v>1</v>
      </c>
      <c r="F195">
        <f t="shared" si="123"/>
        <v>1</v>
      </c>
      <c r="G195">
        <f t="shared" si="123"/>
        <v>1</v>
      </c>
      <c r="H195">
        <f t="shared" si="123"/>
        <v>1</v>
      </c>
      <c r="I195">
        <f t="shared" si="123"/>
        <v>1</v>
      </c>
      <c r="J195">
        <f t="shared" si="123"/>
        <v>1</v>
      </c>
      <c r="K195">
        <f t="shared" si="123"/>
        <v>1</v>
      </c>
      <c r="L195">
        <f t="shared" si="123"/>
        <v>1</v>
      </c>
      <c r="M195">
        <f t="shared" si="123"/>
        <v>1</v>
      </c>
      <c r="N195">
        <f t="shared" si="124"/>
        <v>1</v>
      </c>
      <c r="O195">
        <f t="shared" si="124"/>
        <v>0</v>
      </c>
      <c r="P195">
        <f t="shared" si="124"/>
        <v>0</v>
      </c>
      <c r="Q195">
        <f t="shared" si="124"/>
        <v>1</v>
      </c>
      <c r="R195">
        <f t="shared" si="124"/>
        <v>1</v>
      </c>
      <c r="S195" t="str">
        <f t="shared" si="124"/>
        <v>N/A</v>
      </c>
      <c r="T195" t="str">
        <f t="shared" si="124"/>
        <v>N/A</v>
      </c>
      <c r="U195" t="str">
        <f t="shared" si="124"/>
        <v>N/A</v>
      </c>
      <c r="V195" t="str">
        <f t="shared" si="124"/>
        <v>N/A</v>
      </c>
      <c r="W195" t="str">
        <f t="shared" si="124"/>
        <v>N/A</v>
      </c>
      <c r="X195" t="str">
        <f t="shared" si="124"/>
        <v>N/A</v>
      </c>
      <c r="Y195" t="str">
        <f t="shared" si="124"/>
        <v>N/A</v>
      </c>
      <c r="Z195" t="str">
        <f t="shared" si="124"/>
        <v>N/A</v>
      </c>
    </row>
    <row r="196" spans="1:26" x14ac:dyDescent="0.3">
      <c r="A196">
        <f t="shared" ref="A196" si="132">A195+1</f>
        <v>189</v>
      </c>
      <c r="B196" s="6">
        <f t="shared" si="95"/>
        <v>46394</v>
      </c>
      <c r="C196">
        <f t="shared" si="60"/>
        <v>1</v>
      </c>
      <c r="D196">
        <f t="shared" si="123"/>
        <v>1</v>
      </c>
      <c r="E196">
        <f t="shared" si="123"/>
        <v>1</v>
      </c>
      <c r="F196">
        <f t="shared" si="123"/>
        <v>1</v>
      </c>
      <c r="G196">
        <f t="shared" si="123"/>
        <v>1</v>
      </c>
      <c r="H196">
        <f t="shared" si="123"/>
        <v>1</v>
      </c>
      <c r="I196">
        <f t="shared" si="123"/>
        <v>1</v>
      </c>
      <c r="J196">
        <f t="shared" si="123"/>
        <v>1</v>
      </c>
      <c r="K196">
        <f t="shared" si="123"/>
        <v>1</v>
      </c>
      <c r="L196">
        <f t="shared" si="123"/>
        <v>1</v>
      </c>
      <c r="M196">
        <f t="shared" si="123"/>
        <v>1</v>
      </c>
      <c r="N196">
        <f t="shared" si="124"/>
        <v>1</v>
      </c>
      <c r="O196">
        <f t="shared" si="124"/>
        <v>1</v>
      </c>
      <c r="P196">
        <f t="shared" si="124"/>
        <v>0</v>
      </c>
      <c r="Q196">
        <f t="shared" si="124"/>
        <v>1</v>
      </c>
      <c r="R196">
        <f t="shared" si="124"/>
        <v>1</v>
      </c>
      <c r="S196" t="str">
        <f t="shared" si="124"/>
        <v>N/A</v>
      </c>
      <c r="T196" t="str">
        <f t="shared" si="124"/>
        <v>N/A</v>
      </c>
      <c r="U196" t="str">
        <f t="shared" si="124"/>
        <v>N/A</v>
      </c>
      <c r="V196" t="str">
        <f t="shared" si="124"/>
        <v>N/A</v>
      </c>
      <c r="W196" t="str">
        <f t="shared" si="124"/>
        <v>N/A</v>
      </c>
      <c r="X196" t="str">
        <f t="shared" si="124"/>
        <v>N/A</v>
      </c>
      <c r="Y196" t="str">
        <f t="shared" si="124"/>
        <v>N/A</v>
      </c>
      <c r="Z196" t="str">
        <f t="shared" si="124"/>
        <v>N/A</v>
      </c>
    </row>
    <row r="197" spans="1:26" x14ac:dyDescent="0.3">
      <c r="A197">
        <f t="shared" ref="A197" si="133">A196+1</f>
        <v>190</v>
      </c>
      <c r="B197" s="6">
        <f t="shared" si="95"/>
        <v>46401</v>
      </c>
      <c r="C197">
        <f t="shared" si="60"/>
        <v>2</v>
      </c>
      <c r="D197">
        <f t="shared" si="123"/>
        <v>1</v>
      </c>
      <c r="E197">
        <f t="shared" si="123"/>
        <v>1</v>
      </c>
      <c r="F197">
        <f t="shared" si="123"/>
        <v>1</v>
      </c>
      <c r="G197">
        <f t="shared" si="123"/>
        <v>1</v>
      </c>
      <c r="H197">
        <f t="shared" si="123"/>
        <v>1</v>
      </c>
      <c r="I197">
        <f t="shared" si="123"/>
        <v>1</v>
      </c>
      <c r="J197">
        <f t="shared" si="123"/>
        <v>1</v>
      </c>
      <c r="K197">
        <f t="shared" si="123"/>
        <v>1</v>
      </c>
      <c r="L197">
        <f t="shared" si="123"/>
        <v>1</v>
      </c>
      <c r="M197">
        <f t="shared" si="123"/>
        <v>1</v>
      </c>
      <c r="N197">
        <f t="shared" si="124"/>
        <v>1</v>
      </c>
      <c r="O197">
        <f t="shared" si="124"/>
        <v>1</v>
      </c>
      <c r="P197">
        <f t="shared" si="124"/>
        <v>1</v>
      </c>
      <c r="Q197">
        <f t="shared" si="124"/>
        <v>2</v>
      </c>
      <c r="R197">
        <f t="shared" si="124"/>
        <v>1</v>
      </c>
      <c r="S197" t="str">
        <f t="shared" si="124"/>
        <v>N/A</v>
      </c>
      <c r="T197" t="str">
        <f t="shared" si="124"/>
        <v>N/A</v>
      </c>
      <c r="U197" t="str">
        <f t="shared" si="124"/>
        <v>N/A</v>
      </c>
      <c r="V197" t="str">
        <f t="shared" si="124"/>
        <v>N/A</v>
      </c>
      <c r="W197" t="str">
        <f t="shared" si="124"/>
        <v>N/A</v>
      </c>
      <c r="X197" t="str">
        <f t="shared" si="124"/>
        <v>N/A</v>
      </c>
      <c r="Y197" t="str">
        <f t="shared" si="124"/>
        <v>N/A</v>
      </c>
      <c r="Z197" t="str">
        <f t="shared" si="124"/>
        <v>N/A</v>
      </c>
    </row>
    <row r="198" spans="1:26" x14ac:dyDescent="0.3">
      <c r="A198">
        <f t="shared" ref="A198" si="134">A197+1</f>
        <v>191</v>
      </c>
      <c r="B198" s="6">
        <f t="shared" si="95"/>
        <v>46408</v>
      </c>
      <c r="C198">
        <f t="shared" si="60"/>
        <v>0</v>
      </c>
      <c r="D198">
        <f t="shared" ref="D198:M207" si="135">IF(D$6="N/A","N/A",IF(D$6=$B$3+1,$C198,IF(C197=1,1,IF(C197=2,2,0))))</f>
        <v>2</v>
      </c>
      <c r="E198">
        <f t="shared" si="135"/>
        <v>1</v>
      </c>
      <c r="F198">
        <f t="shared" si="135"/>
        <v>1</v>
      </c>
      <c r="G198">
        <f t="shared" si="135"/>
        <v>1</v>
      </c>
      <c r="H198">
        <f t="shared" si="135"/>
        <v>1</v>
      </c>
      <c r="I198">
        <f t="shared" si="135"/>
        <v>1</v>
      </c>
      <c r="J198">
        <f t="shared" si="135"/>
        <v>1</v>
      </c>
      <c r="K198">
        <f t="shared" si="135"/>
        <v>1</v>
      </c>
      <c r="L198">
        <f t="shared" si="135"/>
        <v>1</v>
      </c>
      <c r="M198">
        <f t="shared" si="135"/>
        <v>1</v>
      </c>
      <c r="N198">
        <f t="shared" ref="N198:Z207" si="136">IF(N$6="N/A","N/A",IF(N$6=$B$3+1,$C198,IF(M197=1,1,IF(M197=2,2,0))))</f>
        <v>1</v>
      </c>
      <c r="O198">
        <f t="shared" si="136"/>
        <v>1</v>
      </c>
      <c r="P198">
        <f t="shared" si="136"/>
        <v>1</v>
      </c>
      <c r="Q198">
        <f t="shared" si="136"/>
        <v>0</v>
      </c>
      <c r="R198">
        <f t="shared" si="136"/>
        <v>2</v>
      </c>
      <c r="S198" t="str">
        <f t="shared" si="136"/>
        <v>N/A</v>
      </c>
      <c r="T198" t="str">
        <f t="shared" si="136"/>
        <v>N/A</v>
      </c>
      <c r="U198" t="str">
        <f t="shared" si="136"/>
        <v>N/A</v>
      </c>
      <c r="V198" t="str">
        <f t="shared" si="136"/>
        <v>N/A</v>
      </c>
      <c r="W198" t="str">
        <f t="shared" si="136"/>
        <v>N/A</v>
      </c>
      <c r="X198" t="str">
        <f t="shared" si="136"/>
        <v>N/A</v>
      </c>
      <c r="Y198" t="str">
        <f t="shared" si="136"/>
        <v>N/A</v>
      </c>
      <c r="Z198" t="str">
        <f t="shared" si="136"/>
        <v>N/A</v>
      </c>
    </row>
    <row r="199" spans="1:26" x14ac:dyDescent="0.3">
      <c r="A199">
        <f t="shared" ref="A199" si="137">A198+1</f>
        <v>192</v>
      </c>
      <c r="B199" s="6">
        <f t="shared" si="95"/>
        <v>46415</v>
      </c>
      <c r="C199">
        <f t="shared" si="60"/>
        <v>0</v>
      </c>
      <c r="D199">
        <f t="shared" si="135"/>
        <v>0</v>
      </c>
      <c r="E199">
        <f t="shared" si="135"/>
        <v>2</v>
      </c>
      <c r="F199">
        <f t="shared" si="135"/>
        <v>1</v>
      </c>
      <c r="G199">
        <f t="shared" si="135"/>
        <v>1</v>
      </c>
      <c r="H199">
        <f t="shared" si="135"/>
        <v>1</v>
      </c>
      <c r="I199">
        <f t="shared" si="135"/>
        <v>1</v>
      </c>
      <c r="J199">
        <f t="shared" si="135"/>
        <v>1</v>
      </c>
      <c r="K199">
        <f t="shared" si="135"/>
        <v>1</v>
      </c>
      <c r="L199">
        <f t="shared" si="135"/>
        <v>1</v>
      </c>
      <c r="M199">
        <f t="shared" si="135"/>
        <v>1</v>
      </c>
      <c r="N199">
        <f t="shared" si="136"/>
        <v>1</v>
      </c>
      <c r="O199">
        <f t="shared" si="136"/>
        <v>1</v>
      </c>
      <c r="P199">
        <f t="shared" si="136"/>
        <v>1</v>
      </c>
      <c r="Q199">
        <f t="shared" si="136"/>
        <v>0</v>
      </c>
      <c r="R199">
        <f t="shared" si="136"/>
        <v>0</v>
      </c>
      <c r="S199" t="str">
        <f t="shared" si="136"/>
        <v>N/A</v>
      </c>
      <c r="T199" t="str">
        <f t="shared" si="136"/>
        <v>N/A</v>
      </c>
      <c r="U199" t="str">
        <f t="shared" si="136"/>
        <v>N/A</v>
      </c>
      <c r="V199" t="str">
        <f t="shared" si="136"/>
        <v>N/A</v>
      </c>
      <c r="W199" t="str">
        <f t="shared" si="136"/>
        <v>N/A</v>
      </c>
      <c r="X199" t="str">
        <f t="shared" si="136"/>
        <v>N/A</v>
      </c>
      <c r="Y199" t="str">
        <f t="shared" si="136"/>
        <v>N/A</v>
      </c>
      <c r="Z199" t="str">
        <f t="shared" si="136"/>
        <v>N/A</v>
      </c>
    </row>
    <row r="200" spans="1:26" x14ac:dyDescent="0.3">
      <c r="A200">
        <f t="shared" ref="A200" si="138">A199+1</f>
        <v>193</v>
      </c>
      <c r="B200" s="6">
        <f t="shared" si="95"/>
        <v>46422</v>
      </c>
      <c r="C200">
        <f t="shared" si="60"/>
        <v>1</v>
      </c>
      <c r="D200">
        <f t="shared" si="135"/>
        <v>0</v>
      </c>
      <c r="E200">
        <f t="shared" si="135"/>
        <v>0</v>
      </c>
      <c r="F200">
        <f t="shared" si="135"/>
        <v>2</v>
      </c>
      <c r="G200">
        <f t="shared" si="135"/>
        <v>1</v>
      </c>
      <c r="H200">
        <f t="shared" si="135"/>
        <v>1</v>
      </c>
      <c r="I200">
        <f t="shared" si="135"/>
        <v>1</v>
      </c>
      <c r="J200">
        <f t="shared" si="135"/>
        <v>1</v>
      </c>
      <c r="K200">
        <f t="shared" si="135"/>
        <v>1</v>
      </c>
      <c r="L200">
        <f t="shared" si="135"/>
        <v>1</v>
      </c>
      <c r="M200">
        <f t="shared" si="135"/>
        <v>1</v>
      </c>
      <c r="N200">
        <f t="shared" si="136"/>
        <v>1</v>
      </c>
      <c r="O200">
        <f t="shared" si="136"/>
        <v>1</v>
      </c>
      <c r="P200">
        <f t="shared" si="136"/>
        <v>1</v>
      </c>
      <c r="Q200">
        <f t="shared" si="136"/>
        <v>1</v>
      </c>
      <c r="R200">
        <f t="shared" si="136"/>
        <v>0</v>
      </c>
      <c r="S200" t="str">
        <f t="shared" si="136"/>
        <v>N/A</v>
      </c>
      <c r="T200" t="str">
        <f t="shared" si="136"/>
        <v>N/A</v>
      </c>
      <c r="U200" t="str">
        <f t="shared" si="136"/>
        <v>N/A</v>
      </c>
      <c r="V200" t="str">
        <f t="shared" si="136"/>
        <v>N/A</v>
      </c>
      <c r="W200" t="str">
        <f t="shared" si="136"/>
        <v>N/A</v>
      </c>
      <c r="X200" t="str">
        <f t="shared" si="136"/>
        <v>N/A</v>
      </c>
      <c r="Y200" t="str">
        <f t="shared" si="136"/>
        <v>N/A</v>
      </c>
      <c r="Z200" t="str">
        <f t="shared" si="136"/>
        <v>N/A</v>
      </c>
    </row>
    <row r="201" spans="1:26" x14ac:dyDescent="0.3">
      <c r="A201">
        <f t="shared" ref="A201" si="139">A200+1</f>
        <v>194</v>
      </c>
      <c r="B201" s="6">
        <f t="shared" si="95"/>
        <v>46429</v>
      </c>
      <c r="C201">
        <f t="shared" ref="C201:C215" si="140">IF(AND($B$3=10,COUNTIF(C192:C200,1)=9),2,IF(AND($B$3=10,OR(COUNTIF(C192:C200,1)=8,COUNTIF(C192:C200,1)=7),COUNTIF(C192:C200,"Build")=1,COUNTIF(C192:C200,"Build")=2),0,IF(COUNTIF(C199:C200,2)=1,0,IF(AND($B$3=11,COUNTIF(C191:C200,1)=10),2,IF(AND($B$3=11,OR(COUNTIF(C191:C200,1)=9,COUNTIF(C191:C200,1)=8),COUNTIF(C191:C200,"Build")=1,COUNTIF(C191:C200,"Build")=2),0,IF(COUNTIF(C199:C200,2)=1,0,IF(AND($B$3=12,COUNTIF(C190:C200,1)=11),2,IF(AND($B$3=12,OR(COUNTIF(C190:C200,1)=10,COUNTIF(C190:C200,1)=9),COUNTIF(C190:C200,"Build")=1,COUNTIF(C190:C200,"Build")=2),0,IF(COUNTIF(C199:C200,2)=1,0,IF(AND($B$3=13,COUNTIF(C189:C200,1)=12),2,IF(AND($B$3=13,OR(COUNTIF(C189:C200,1)=11,COUNTIF(C189:C200,1)=10),COUNTIF(C189:C200,"Build")=1,COUNTIF(C189:C200,"Build")=2),0,IF(COUNTIF(C199:C200,2)=1,0,IF(AND($B$3=14,COUNTIF(C188:C200,1)=13),2,IF(AND($B$3=14,OR(COUNTIF(C188:C200,1)=12,COUNTIF(C188:C200,1)=11),COUNTIF(C188:C200,"Build")=1,COUNTIF(C188:C200,"Build")=2),0,IF(COUNTIF(C199:C200,2)=1,0,IF(AND($B$3=15,COUNTIF(C187:C200,1)=14),2,IF(AND($B$3=15,OR(COUNTIF(C187:C200,1)=13,COUNTIF(C187:C200,1)=12),COUNTIF(C187:C200,"Build")=1,COUNTIF(C187:C200,"Build")=2),0,IF(COUNTIF(C199:C200,2)=1,0,IF(AND($B$3=16,COUNTIF(C186:C200,1)=15),2,IF(AND($B$3=16,OR(COUNTIF(C186:C200,1)=14,COUNTIF(C186:C200,1)=13),COUNTIF(C186:C200,"Build")=1,COUNTIF(C186:C200,"Build")=2),0,IF(COUNTIF(C199:C200,2)=1,0,IF(AND($B$3=17,COUNTIF(C185:C200,1)=16),2,IF(AND($B$3=17,OR(COUNTIF(C185:C200,1)=15,COUNTIF(C185:C200,1)=14),COUNTIF(C185:C200,"Build")=1,COUNTIF(C185:C200,"Build")=2),0,IF(COUNTIF(C199:C200,2)=1,0,IF(AND($B$3=18,COUNTIF(C184:C200,1)=17),2,IF(AND($B$3=18,OR(COUNTIF(C184:C200,1)=16,COUNTIF(C184:C200,1)=15),COUNTIF(C184:C200,"Build")=1,COUNTIF(C184:C200,"Build")=2),0,IF(COUNTIF(C199:C200,2)=1,0,IF(AND($B$3=19,COUNTIF(C183:C200,1)=18),2,IF(AND($B$3=19,OR(COUNTIF(C183:C200,1)=17,COUNTIF(C183:C200,1)=16),COUNTIF(C183:C200,"Build")=1,COUNTIF(C183:C200,"Build")=2),0,IF(COUNTIF(C199:C200,2)=1,0,IF(AND($B$3=20,COUNTIF(C182:C200,1)=19),2,IF(AND($B$3=20,OR(COUNTIF(C182:C200,1)=18,COUNTIF(C182:C200,1)=17),COUNTIF(C182:C200,"Build")=1,COUNTIF(C182:C200,"Build")=2),0,IF(COUNTIF(C199:C200,2)=1,0,1)))))))))))))))))))))))))))))))))</f>
        <v>1</v>
      </c>
      <c r="D201">
        <f t="shared" si="135"/>
        <v>1</v>
      </c>
      <c r="E201">
        <f t="shared" si="135"/>
        <v>0</v>
      </c>
      <c r="F201">
        <f t="shared" si="135"/>
        <v>0</v>
      </c>
      <c r="G201">
        <f t="shared" si="135"/>
        <v>2</v>
      </c>
      <c r="H201">
        <f t="shared" si="135"/>
        <v>1</v>
      </c>
      <c r="I201">
        <f t="shared" si="135"/>
        <v>1</v>
      </c>
      <c r="J201">
        <f t="shared" si="135"/>
        <v>1</v>
      </c>
      <c r="K201">
        <f t="shared" si="135"/>
        <v>1</v>
      </c>
      <c r="L201">
        <f t="shared" si="135"/>
        <v>1</v>
      </c>
      <c r="M201">
        <f t="shared" si="135"/>
        <v>1</v>
      </c>
      <c r="N201">
        <f t="shared" si="136"/>
        <v>1</v>
      </c>
      <c r="O201">
        <f t="shared" si="136"/>
        <v>1</v>
      </c>
      <c r="P201">
        <f t="shared" si="136"/>
        <v>1</v>
      </c>
      <c r="Q201">
        <f t="shared" si="136"/>
        <v>1</v>
      </c>
      <c r="R201">
        <f t="shared" si="136"/>
        <v>1</v>
      </c>
      <c r="S201" t="str">
        <f t="shared" si="136"/>
        <v>N/A</v>
      </c>
      <c r="T201" t="str">
        <f t="shared" si="136"/>
        <v>N/A</v>
      </c>
      <c r="U201" t="str">
        <f t="shared" si="136"/>
        <v>N/A</v>
      </c>
      <c r="V201" t="str">
        <f t="shared" si="136"/>
        <v>N/A</v>
      </c>
      <c r="W201" t="str">
        <f t="shared" si="136"/>
        <v>N/A</v>
      </c>
      <c r="X201" t="str">
        <f t="shared" si="136"/>
        <v>N/A</v>
      </c>
      <c r="Y201" t="str">
        <f t="shared" si="136"/>
        <v>N/A</v>
      </c>
      <c r="Z201" t="str">
        <f t="shared" si="136"/>
        <v>N/A</v>
      </c>
    </row>
    <row r="202" spans="1:26" x14ac:dyDescent="0.3">
      <c r="A202">
        <f t="shared" ref="A202" si="141">A201+1</f>
        <v>195</v>
      </c>
      <c r="B202" s="6">
        <f t="shared" si="95"/>
        <v>46436</v>
      </c>
      <c r="C202">
        <f t="shared" si="140"/>
        <v>1</v>
      </c>
      <c r="D202">
        <f t="shared" si="135"/>
        <v>1</v>
      </c>
      <c r="E202">
        <f t="shared" si="135"/>
        <v>1</v>
      </c>
      <c r="F202">
        <f t="shared" si="135"/>
        <v>0</v>
      </c>
      <c r="G202">
        <f t="shared" si="135"/>
        <v>0</v>
      </c>
      <c r="H202">
        <f t="shared" si="135"/>
        <v>2</v>
      </c>
      <c r="I202">
        <f t="shared" si="135"/>
        <v>1</v>
      </c>
      <c r="J202">
        <f t="shared" si="135"/>
        <v>1</v>
      </c>
      <c r="K202">
        <f t="shared" si="135"/>
        <v>1</v>
      </c>
      <c r="L202">
        <f t="shared" si="135"/>
        <v>1</v>
      </c>
      <c r="M202">
        <f t="shared" si="135"/>
        <v>1</v>
      </c>
      <c r="N202">
        <f t="shared" si="136"/>
        <v>1</v>
      </c>
      <c r="O202">
        <f t="shared" si="136"/>
        <v>1</v>
      </c>
      <c r="P202">
        <f t="shared" si="136"/>
        <v>1</v>
      </c>
      <c r="Q202">
        <f t="shared" si="136"/>
        <v>1</v>
      </c>
      <c r="R202">
        <f t="shared" si="136"/>
        <v>1</v>
      </c>
      <c r="S202" t="str">
        <f t="shared" si="136"/>
        <v>N/A</v>
      </c>
      <c r="T202" t="str">
        <f t="shared" si="136"/>
        <v>N/A</v>
      </c>
      <c r="U202" t="str">
        <f t="shared" si="136"/>
        <v>N/A</v>
      </c>
      <c r="V202" t="str">
        <f t="shared" si="136"/>
        <v>N/A</v>
      </c>
      <c r="W202" t="str">
        <f t="shared" si="136"/>
        <v>N/A</v>
      </c>
      <c r="X202" t="str">
        <f t="shared" si="136"/>
        <v>N/A</v>
      </c>
      <c r="Y202" t="str">
        <f t="shared" si="136"/>
        <v>N/A</v>
      </c>
      <c r="Z202" t="str">
        <f t="shared" si="136"/>
        <v>N/A</v>
      </c>
    </row>
    <row r="203" spans="1:26" x14ac:dyDescent="0.3">
      <c r="A203">
        <f t="shared" ref="A203" si="142">A202+1</f>
        <v>196</v>
      </c>
      <c r="B203" s="6">
        <f t="shared" si="95"/>
        <v>46443</v>
      </c>
      <c r="C203">
        <f t="shared" si="140"/>
        <v>1</v>
      </c>
      <c r="D203">
        <f t="shared" si="135"/>
        <v>1</v>
      </c>
      <c r="E203">
        <f t="shared" si="135"/>
        <v>1</v>
      </c>
      <c r="F203">
        <f t="shared" si="135"/>
        <v>1</v>
      </c>
      <c r="G203">
        <f t="shared" si="135"/>
        <v>0</v>
      </c>
      <c r="H203">
        <f t="shared" si="135"/>
        <v>0</v>
      </c>
      <c r="I203">
        <f t="shared" si="135"/>
        <v>2</v>
      </c>
      <c r="J203">
        <f t="shared" si="135"/>
        <v>1</v>
      </c>
      <c r="K203">
        <f t="shared" si="135"/>
        <v>1</v>
      </c>
      <c r="L203">
        <f t="shared" si="135"/>
        <v>1</v>
      </c>
      <c r="M203">
        <f t="shared" si="135"/>
        <v>1</v>
      </c>
      <c r="N203">
        <f t="shared" si="136"/>
        <v>1</v>
      </c>
      <c r="O203">
        <f t="shared" si="136"/>
        <v>1</v>
      </c>
      <c r="P203">
        <f t="shared" si="136"/>
        <v>1</v>
      </c>
      <c r="Q203">
        <f t="shared" si="136"/>
        <v>1</v>
      </c>
      <c r="R203">
        <f t="shared" si="136"/>
        <v>1</v>
      </c>
      <c r="S203" t="str">
        <f t="shared" si="136"/>
        <v>N/A</v>
      </c>
      <c r="T203" t="str">
        <f t="shared" si="136"/>
        <v>N/A</v>
      </c>
      <c r="U203" t="str">
        <f t="shared" si="136"/>
        <v>N/A</v>
      </c>
      <c r="V203" t="str">
        <f t="shared" si="136"/>
        <v>N/A</v>
      </c>
      <c r="W203" t="str">
        <f t="shared" si="136"/>
        <v>N/A</v>
      </c>
      <c r="X203" t="str">
        <f t="shared" si="136"/>
        <v>N/A</v>
      </c>
      <c r="Y203" t="str">
        <f t="shared" si="136"/>
        <v>N/A</v>
      </c>
      <c r="Z203" t="str">
        <f t="shared" si="136"/>
        <v>N/A</v>
      </c>
    </row>
    <row r="204" spans="1:26" x14ac:dyDescent="0.3">
      <c r="A204">
        <f t="shared" ref="A204" si="143">A203+1</f>
        <v>197</v>
      </c>
      <c r="B204" s="6">
        <f t="shared" si="95"/>
        <v>46450</v>
      </c>
      <c r="C204">
        <f t="shared" si="140"/>
        <v>1</v>
      </c>
      <c r="D204">
        <f t="shared" si="135"/>
        <v>1</v>
      </c>
      <c r="E204">
        <f t="shared" si="135"/>
        <v>1</v>
      </c>
      <c r="F204">
        <f t="shared" si="135"/>
        <v>1</v>
      </c>
      <c r="G204">
        <f t="shared" si="135"/>
        <v>1</v>
      </c>
      <c r="H204">
        <f t="shared" si="135"/>
        <v>0</v>
      </c>
      <c r="I204">
        <f t="shared" si="135"/>
        <v>0</v>
      </c>
      <c r="J204">
        <f t="shared" si="135"/>
        <v>2</v>
      </c>
      <c r="K204">
        <f t="shared" si="135"/>
        <v>1</v>
      </c>
      <c r="L204">
        <f t="shared" si="135"/>
        <v>1</v>
      </c>
      <c r="M204">
        <f t="shared" si="135"/>
        <v>1</v>
      </c>
      <c r="N204">
        <f t="shared" si="136"/>
        <v>1</v>
      </c>
      <c r="O204">
        <f t="shared" si="136"/>
        <v>1</v>
      </c>
      <c r="P204">
        <f t="shared" si="136"/>
        <v>1</v>
      </c>
      <c r="Q204">
        <f t="shared" si="136"/>
        <v>1</v>
      </c>
      <c r="R204">
        <f t="shared" si="136"/>
        <v>1</v>
      </c>
      <c r="S204" t="str">
        <f t="shared" si="136"/>
        <v>N/A</v>
      </c>
      <c r="T204" t="str">
        <f t="shared" si="136"/>
        <v>N/A</v>
      </c>
      <c r="U204" t="str">
        <f t="shared" si="136"/>
        <v>N/A</v>
      </c>
      <c r="V204" t="str">
        <f t="shared" si="136"/>
        <v>N/A</v>
      </c>
      <c r="W204" t="str">
        <f t="shared" si="136"/>
        <v>N/A</v>
      </c>
      <c r="X204" t="str">
        <f t="shared" si="136"/>
        <v>N/A</v>
      </c>
      <c r="Y204" t="str">
        <f t="shared" si="136"/>
        <v>N/A</v>
      </c>
      <c r="Z204" t="str">
        <f t="shared" si="136"/>
        <v>N/A</v>
      </c>
    </row>
    <row r="205" spans="1:26" x14ac:dyDescent="0.3">
      <c r="A205">
        <f t="shared" ref="A205" si="144">A204+1</f>
        <v>198</v>
      </c>
      <c r="B205" s="6">
        <f t="shared" si="95"/>
        <v>46457</v>
      </c>
      <c r="C205">
        <f t="shared" si="140"/>
        <v>1</v>
      </c>
      <c r="D205">
        <f t="shared" si="135"/>
        <v>1</v>
      </c>
      <c r="E205">
        <f t="shared" si="135"/>
        <v>1</v>
      </c>
      <c r="F205">
        <f t="shared" si="135"/>
        <v>1</v>
      </c>
      <c r="G205">
        <f t="shared" si="135"/>
        <v>1</v>
      </c>
      <c r="H205">
        <f t="shared" si="135"/>
        <v>1</v>
      </c>
      <c r="I205">
        <f t="shared" si="135"/>
        <v>0</v>
      </c>
      <c r="J205">
        <f t="shared" si="135"/>
        <v>0</v>
      </c>
      <c r="K205">
        <f t="shared" si="135"/>
        <v>2</v>
      </c>
      <c r="L205">
        <f t="shared" si="135"/>
        <v>1</v>
      </c>
      <c r="M205">
        <f t="shared" si="135"/>
        <v>1</v>
      </c>
      <c r="N205">
        <f t="shared" si="136"/>
        <v>1</v>
      </c>
      <c r="O205">
        <f t="shared" si="136"/>
        <v>1</v>
      </c>
      <c r="P205">
        <f t="shared" si="136"/>
        <v>1</v>
      </c>
      <c r="Q205">
        <f t="shared" si="136"/>
        <v>1</v>
      </c>
      <c r="R205">
        <f t="shared" si="136"/>
        <v>1</v>
      </c>
      <c r="S205" t="str">
        <f t="shared" si="136"/>
        <v>N/A</v>
      </c>
      <c r="T205" t="str">
        <f t="shared" si="136"/>
        <v>N/A</v>
      </c>
      <c r="U205" t="str">
        <f t="shared" si="136"/>
        <v>N/A</v>
      </c>
      <c r="V205" t="str">
        <f t="shared" si="136"/>
        <v>N/A</v>
      </c>
      <c r="W205" t="str">
        <f t="shared" si="136"/>
        <v>N/A</v>
      </c>
      <c r="X205" t="str">
        <f t="shared" si="136"/>
        <v>N/A</v>
      </c>
      <c r="Y205" t="str">
        <f t="shared" si="136"/>
        <v>N/A</v>
      </c>
      <c r="Z205" t="str">
        <f t="shared" si="136"/>
        <v>N/A</v>
      </c>
    </row>
    <row r="206" spans="1:26" x14ac:dyDescent="0.3">
      <c r="A206">
        <f t="shared" ref="A206" si="145">A205+1</f>
        <v>199</v>
      </c>
      <c r="B206" s="6">
        <f t="shared" si="95"/>
        <v>46464</v>
      </c>
      <c r="C206">
        <f t="shared" si="140"/>
        <v>1</v>
      </c>
      <c r="D206">
        <f t="shared" si="135"/>
        <v>1</v>
      </c>
      <c r="E206">
        <f t="shared" si="135"/>
        <v>1</v>
      </c>
      <c r="F206">
        <f t="shared" si="135"/>
        <v>1</v>
      </c>
      <c r="G206">
        <f t="shared" si="135"/>
        <v>1</v>
      </c>
      <c r="H206">
        <f t="shared" si="135"/>
        <v>1</v>
      </c>
      <c r="I206">
        <f t="shared" si="135"/>
        <v>1</v>
      </c>
      <c r="J206">
        <f t="shared" si="135"/>
        <v>0</v>
      </c>
      <c r="K206">
        <f t="shared" si="135"/>
        <v>0</v>
      </c>
      <c r="L206">
        <f t="shared" si="135"/>
        <v>2</v>
      </c>
      <c r="M206">
        <f t="shared" si="135"/>
        <v>1</v>
      </c>
      <c r="N206">
        <f t="shared" si="136"/>
        <v>1</v>
      </c>
      <c r="O206">
        <f t="shared" si="136"/>
        <v>1</v>
      </c>
      <c r="P206">
        <f t="shared" si="136"/>
        <v>1</v>
      </c>
      <c r="Q206">
        <f t="shared" si="136"/>
        <v>1</v>
      </c>
      <c r="R206">
        <f t="shared" si="136"/>
        <v>1</v>
      </c>
      <c r="S206" t="str">
        <f t="shared" si="136"/>
        <v>N/A</v>
      </c>
      <c r="T206" t="str">
        <f t="shared" si="136"/>
        <v>N/A</v>
      </c>
      <c r="U206" t="str">
        <f t="shared" si="136"/>
        <v>N/A</v>
      </c>
      <c r="V206" t="str">
        <f t="shared" si="136"/>
        <v>N/A</v>
      </c>
      <c r="W206" t="str">
        <f t="shared" si="136"/>
        <v>N/A</v>
      </c>
      <c r="X206" t="str">
        <f t="shared" si="136"/>
        <v>N/A</v>
      </c>
      <c r="Y206" t="str">
        <f t="shared" si="136"/>
        <v>N/A</v>
      </c>
      <c r="Z206" t="str">
        <f t="shared" si="136"/>
        <v>N/A</v>
      </c>
    </row>
    <row r="207" spans="1:26" x14ac:dyDescent="0.3">
      <c r="A207">
        <f t="shared" ref="A207" si="146">A206+1</f>
        <v>200</v>
      </c>
      <c r="B207" s="6">
        <f t="shared" si="95"/>
        <v>46471</v>
      </c>
      <c r="C207">
        <f t="shared" si="140"/>
        <v>1</v>
      </c>
      <c r="D207">
        <f t="shared" si="135"/>
        <v>1</v>
      </c>
      <c r="E207">
        <f t="shared" si="135"/>
        <v>1</v>
      </c>
      <c r="F207">
        <f t="shared" si="135"/>
        <v>1</v>
      </c>
      <c r="G207">
        <f t="shared" si="135"/>
        <v>1</v>
      </c>
      <c r="H207">
        <f t="shared" si="135"/>
        <v>1</v>
      </c>
      <c r="I207">
        <f t="shared" si="135"/>
        <v>1</v>
      </c>
      <c r="J207">
        <f t="shared" si="135"/>
        <v>1</v>
      </c>
      <c r="K207">
        <f t="shared" si="135"/>
        <v>0</v>
      </c>
      <c r="L207">
        <f t="shared" si="135"/>
        <v>0</v>
      </c>
      <c r="M207">
        <f t="shared" si="135"/>
        <v>2</v>
      </c>
      <c r="N207">
        <f t="shared" si="136"/>
        <v>1</v>
      </c>
      <c r="O207">
        <f t="shared" si="136"/>
        <v>1</v>
      </c>
      <c r="P207">
        <f t="shared" si="136"/>
        <v>1</v>
      </c>
      <c r="Q207">
        <f t="shared" si="136"/>
        <v>1</v>
      </c>
      <c r="R207">
        <f t="shared" si="136"/>
        <v>1</v>
      </c>
      <c r="S207" t="str">
        <f t="shared" si="136"/>
        <v>N/A</v>
      </c>
      <c r="T207" t="str">
        <f t="shared" si="136"/>
        <v>N/A</v>
      </c>
      <c r="U207" t="str">
        <f t="shared" si="136"/>
        <v>N/A</v>
      </c>
      <c r="V207" t="str">
        <f t="shared" si="136"/>
        <v>N/A</v>
      </c>
      <c r="W207" t="str">
        <f t="shared" si="136"/>
        <v>N/A</v>
      </c>
      <c r="X207" t="str">
        <f t="shared" si="136"/>
        <v>N/A</v>
      </c>
      <c r="Y207" t="str">
        <f t="shared" si="136"/>
        <v>N/A</v>
      </c>
      <c r="Z207" t="str">
        <f t="shared" si="136"/>
        <v>N/A</v>
      </c>
    </row>
    <row r="208" spans="1:26" x14ac:dyDescent="0.3">
      <c r="A208">
        <f t="shared" ref="A208" si="147">A207+1</f>
        <v>201</v>
      </c>
      <c r="B208" s="6">
        <f t="shared" si="95"/>
        <v>46478</v>
      </c>
      <c r="C208">
        <f t="shared" si="140"/>
        <v>1</v>
      </c>
      <c r="D208">
        <f t="shared" ref="D208:M215" si="148">IF(D$6="N/A","N/A",IF(D$6=$B$3+1,$C208,IF(C207=1,1,IF(C207=2,2,0))))</f>
        <v>1</v>
      </c>
      <c r="E208">
        <f t="shared" si="148"/>
        <v>1</v>
      </c>
      <c r="F208">
        <f t="shared" si="148"/>
        <v>1</v>
      </c>
      <c r="G208">
        <f t="shared" si="148"/>
        <v>1</v>
      </c>
      <c r="H208">
        <f t="shared" si="148"/>
        <v>1</v>
      </c>
      <c r="I208">
        <f t="shared" si="148"/>
        <v>1</v>
      </c>
      <c r="J208">
        <f t="shared" si="148"/>
        <v>1</v>
      </c>
      <c r="K208">
        <f t="shared" si="148"/>
        <v>1</v>
      </c>
      <c r="L208">
        <f t="shared" si="148"/>
        <v>0</v>
      </c>
      <c r="M208">
        <f t="shared" si="148"/>
        <v>0</v>
      </c>
      <c r="N208">
        <f t="shared" ref="N208:Z215" si="149">IF(N$6="N/A","N/A",IF(N$6=$B$3+1,$C208,IF(M207=1,1,IF(M207=2,2,0))))</f>
        <v>2</v>
      </c>
      <c r="O208">
        <f t="shared" si="149"/>
        <v>1</v>
      </c>
      <c r="P208">
        <f t="shared" si="149"/>
        <v>1</v>
      </c>
      <c r="Q208">
        <f t="shared" si="149"/>
        <v>1</v>
      </c>
      <c r="R208">
        <f t="shared" si="149"/>
        <v>1</v>
      </c>
      <c r="S208" t="str">
        <f t="shared" si="149"/>
        <v>N/A</v>
      </c>
      <c r="T208" t="str">
        <f t="shared" si="149"/>
        <v>N/A</v>
      </c>
      <c r="U208" t="str">
        <f t="shared" si="149"/>
        <v>N/A</v>
      </c>
      <c r="V208" t="str">
        <f t="shared" si="149"/>
        <v>N/A</v>
      </c>
      <c r="W208" t="str">
        <f t="shared" si="149"/>
        <v>N/A</v>
      </c>
      <c r="X208" t="str">
        <f t="shared" si="149"/>
        <v>N/A</v>
      </c>
      <c r="Y208" t="str">
        <f t="shared" si="149"/>
        <v>N/A</v>
      </c>
      <c r="Z208" t="str">
        <f t="shared" si="149"/>
        <v>N/A</v>
      </c>
    </row>
    <row r="209" spans="1:26" x14ac:dyDescent="0.3">
      <c r="A209">
        <f t="shared" ref="A209" si="150">A208+1</f>
        <v>202</v>
      </c>
      <c r="B209" s="6">
        <f t="shared" si="95"/>
        <v>46485</v>
      </c>
      <c r="C209">
        <f t="shared" si="140"/>
        <v>1</v>
      </c>
      <c r="D209">
        <f t="shared" si="148"/>
        <v>1</v>
      </c>
      <c r="E209">
        <f t="shared" si="148"/>
        <v>1</v>
      </c>
      <c r="F209">
        <f t="shared" si="148"/>
        <v>1</v>
      </c>
      <c r="G209">
        <f t="shared" si="148"/>
        <v>1</v>
      </c>
      <c r="H209">
        <f t="shared" si="148"/>
        <v>1</v>
      </c>
      <c r="I209">
        <f t="shared" si="148"/>
        <v>1</v>
      </c>
      <c r="J209">
        <f t="shared" si="148"/>
        <v>1</v>
      </c>
      <c r="K209">
        <f t="shared" si="148"/>
        <v>1</v>
      </c>
      <c r="L209">
        <f t="shared" si="148"/>
        <v>1</v>
      </c>
      <c r="M209">
        <f t="shared" si="148"/>
        <v>0</v>
      </c>
      <c r="N209">
        <f t="shared" si="149"/>
        <v>0</v>
      </c>
      <c r="O209">
        <f t="shared" si="149"/>
        <v>2</v>
      </c>
      <c r="P209">
        <f t="shared" si="149"/>
        <v>1</v>
      </c>
      <c r="Q209">
        <f t="shared" si="149"/>
        <v>1</v>
      </c>
      <c r="R209">
        <f t="shared" si="149"/>
        <v>1</v>
      </c>
      <c r="S209" t="str">
        <f t="shared" si="149"/>
        <v>N/A</v>
      </c>
      <c r="T209" t="str">
        <f t="shared" si="149"/>
        <v>N/A</v>
      </c>
      <c r="U209" t="str">
        <f t="shared" si="149"/>
        <v>N/A</v>
      </c>
      <c r="V209" t="str">
        <f t="shared" si="149"/>
        <v>N/A</v>
      </c>
      <c r="W209" t="str">
        <f t="shared" si="149"/>
        <v>N/A</v>
      </c>
      <c r="X209" t="str">
        <f t="shared" si="149"/>
        <v>N/A</v>
      </c>
      <c r="Y209" t="str">
        <f t="shared" si="149"/>
        <v>N/A</v>
      </c>
      <c r="Z209" t="str">
        <f t="shared" si="149"/>
        <v>N/A</v>
      </c>
    </row>
    <row r="210" spans="1:26" x14ac:dyDescent="0.3">
      <c r="A210">
        <f t="shared" ref="A210" si="151">A209+1</f>
        <v>203</v>
      </c>
      <c r="B210" s="6">
        <f t="shared" si="95"/>
        <v>46492</v>
      </c>
      <c r="C210">
        <f t="shared" si="140"/>
        <v>1</v>
      </c>
      <c r="D210">
        <f t="shared" si="148"/>
        <v>1</v>
      </c>
      <c r="E210">
        <f t="shared" si="148"/>
        <v>1</v>
      </c>
      <c r="F210">
        <f t="shared" si="148"/>
        <v>1</v>
      </c>
      <c r="G210">
        <f t="shared" si="148"/>
        <v>1</v>
      </c>
      <c r="H210">
        <f t="shared" si="148"/>
        <v>1</v>
      </c>
      <c r="I210">
        <f t="shared" si="148"/>
        <v>1</v>
      </c>
      <c r="J210">
        <f t="shared" si="148"/>
        <v>1</v>
      </c>
      <c r="K210">
        <f t="shared" si="148"/>
        <v>1</v>
      </c>
      <c r="L210">
        <f t="shared" si="148"/>
        <v>1</v>
      </c>
      <c r="M210">
        <f t="shared" si="148"/>
        <v>1</v>
      </c>
      <c r="N210">
        <f t="shared" si="149"/>
        <v>0</v>
      </c>
      <c r="O210">
        <f t="shared" si="149"/>
        <v>0</v>
      </c>
      <c r="P210">
        <f t="shared" si="149"/>
        <v>2</v>
      </c>
      <c r="Q210">
        <f t="shared" si="149"/>
        <v>1</v>
      </c>
      <c r="R210">
        <f t="shared" si="149"/>
        <v>1</v>
      </c>
      <c r="S210" t="str">
        <f t="shared" si="149"/>
        <v>N/A</v>
      </c>
      <c r="T210" t="str">
        <f t="shared" si="149"/>
        <v>N/A</v>
      </c>
      <c r="U210" t="str">
        <f t="shared" si="149"/>
        <v>N/A</v>
      </c>
      <c r="V210" t="str">
        <f t="shared" si="149"/>
        <v>N/A</v>
      </c>
      <c r="W210" t="str">
        <f t="shared" si="149"/>
        <v>N/A</v>
      </c>
      <c r="X210" t="str">
        <f t="shared" si="149"/>
        <v>N/A</v>
      </c>
      <c r="Y210" t="str">
        <f t="shared" si="149"/>
        <v>N/A</v>
      </c>
      <c r="Z210" t="str">
        <f t="shared" si="149"/>
        <v>N/A</v>
      </c>
    </row>
    <row r="211" spans="1:26" x14ac:dyDescent="0.3">
      <c r="A211">
        <f t="shared" ref="A211" si="152">A210+1</f>
        <v>204</v>
      </c>
      <c r="B211" s="6">
        <f t="shared" si="95"/>
        <v>46499</v>
      </c>
      <c r="C211">
        <f t="shared" si="140"/>
        <v>1</v>
      </c>
      <c r="D211">
        <f t="shared" si="148"/>
        <v>1</v>
      </c>
      <c r="E211">
        <f t="shared" si="148"/>
        <v>1</v>
      </c>
      <c r="F211">
        <f t="shared" si="148"/>
        <v>1</v>
      </c>
      <c r="G211">
        <f t="shared" si="148"/>
        <v>1</v>
      </c>
      <c r="H211">
        <f t="shared" si="148"/>
        <v>1</v>
      </c>
      <c r="I211">
        <f t="shared" si="148"/>
        <v>1</v>
      </c>
      <c r="J211">
        <f t="shared" si="148"/>
        <v>1</v>
      </c>
      <c r="K211">
        <f t="shared" si="148"/>
        <v>1</v>
      </c>
      <c r="L211">
        <f t="shared" si="148"/>
        <v>1</v>
      </c>
      <c r="M211">
        <f t="shared" si="148"/>
        <v>1</v>
      </c>
      <c r="N211">
        <f t="shared" si="149"/>
        <v>1</v>
      </c>
      <c r="O211">
        <f t="shared" si="149"/>
        <v>0</v>
      </c>
      <c r="P211">
        <f t="shared" si="149"/>
        <v>0</v>
      </c>
      <c r="Q211">
        <f t="shared" si="149"/>
        <v>1</v>
      </c>
      <c r="R211">
        <f t="shared" si="149"/>
        <v>1</v>
      </c>
      <c r="S211" t="str">
        <f t="shared" si="149"/>
        <v>N/A</v>
      </c>
      <c r="T211" t="str">
        <f t="shared" si="149"/>
        <v>N/A</v>
      </c>
      <c r="U211" t="str">
        <f t="shared" si="149"/>
        <v>N/A</v>
      </c>
      <c r="V211" t="str">
        <f t="shared" si="149"/>
        <v>N/A</v>
      </c>
      <c r="W211" t="str">
        <f t="shared" si="149"/>
        <v>N/A</v>
      </c>
      <c r="X211" t="str">
        <f t="shared" si="149"/>
        <v>N/A</v>
      </c>
      <c r="Y211" t="str">
        <f t="shared" si="149"/>
        <v>N/A</v>
      </c>
      <c r="Z211" t="str">
        <f t="shared" si="149"/>
        <v>N/A</v>
      </c>
    </row>
    <row r="212" spans="1:26" x14ac:dyDescent="0.3">
      <c r="A212">
        <f t="shared" ref="A212" si="153">A211+1</f>
        <v>205</v>
      </c>
      <c r="B212" s="6">
        <f t="shared" si="95"/>
        <v>46506</v>
      </c>
      <c r="C212">
        <f t="shared" si="140"/>
        <v>1</v>
      </c>
      <c r="D212">
        <f t="shared" si="148"/>
        <v>1</v>
      </c>
      <c r="E212">
        <f t="shared" si="148"/>
        <v>1</v>
      </c>
      <c r="F212">
        <f t="shared" si="148"/>
        <v>1</v>
      </c>
      <c r="G212">
        <f t="shared" si="148"/>
        <v>1</v>
      </c>
      <c r="H212">
        <f t="shared" si="148"/>
        <v>1</v>
      </c>
      <c r="I212">
        <f t="shared" si="148"/>
        <v>1</v>
      </c>
      <c r="J212">
        <f t="shared" si="148"/>
        <v>1</v>
      </c>
      <c r="K212">
        <f t="shared" si="148"/>
        <v>1</v>
      </c>
      <c r="L212">
        <f t="shared" si="148"/>
        <v>1</v>
      </c>
      <c r="M212">
        <f t="shared" si="148"/>
        <v>1</v>
      </c>
      <c r="N212">
        <f t="shared" si="149"/>
        <v>1</v>
      </c>
      <c r="O212">
        <f t="shared" si="149"/>
        <v>1</v>
      </c>
      <c r="P212">
        <f t="shared" si="149"/>
        <v>0</v>
      </c>
      <c r="Q212">
        <f t="shared" si="149"/>
        <v>1</v>
      </c>
      <c r="R212">
        <f t="shared" si="149"/>
        <v>1</v>
      </c>
      <c r="S212" t="str">
        <f t="shared" si="149"/>
        <v>N/A</v>
      </c>
      <c r="T212" t="str">
        <f t="shared" si="149"/>
        <v>N/A</v>
      </c>
      <c r="U212" t="str">
        <f t="shared" si="149"/>
        <v>N/A</v>
      </c>
      <c r="V212" t="str">
        <f t="shared" si="149"/>
        <v>N/A</v>
      </c>
      <c r="W212" t="str">
        <f t="shared" si="149"/>
        <v>N/A</v>
      </c>
      <c r="X212" t="str">
        <f t="shared" si="149"/>
        <v>N/A</v>
      </c>
      <c r="Y212" t="str">
        <f t="shared" si="149"/>
        <v>N/A</v>
      </c>
      <c r="Z212" t="str">
        <f t="shared" si="149"/>
        <v>N/A</v>
      </c>
    </row>
    <row r="213" spans="1:26" x14ac:dyDescent="0.3">
      <c r="A213">
        <f t="shared" ref="A213" si="154">A212+1</f>
        <v>206</v>
      </c>
      <c r="B213" s="6">
        <f t="shared" si="95"/>
        <v>46513</v>
      </c>
      <c r="C213">
        <f t="shared" si="140"/>
        <v>2</v>
      </c>
      <c r="D213">
        <f t="shared" si="148"/>
        <v>1</v>
      </c>
      <c r="E213">
        <f t="shared" si="148"/>
        <v>1</v>
      </c>
      <c r="F213">
        <f t="shared" si="148"/>
        <v>1</v>
      </c>
      <c r="G213">
        <f t="shared" si="148"/>
        <v>1</v>
      </c>
      <c r="H213">
        <f t="shared" si="148"/>
        <v>1</v>
      </c>
      <c r="I213">
        <f t="shared" si="148"/>
        <v>1</v>
      </c>
      <c r="J213">
        <f t="shared" si="148"/>
        <v>1</v>
      </c>
      <c r="K213">
        <f t="shared" si="148"/>
        <v>1</v>
      </c>
      <c r="L213">
        <f t="shared" si="148"/>
        <v>1</v>
      </c>
      <c r="M213">
        <f t="shared" si="148"/>
        <v>1</v>
      </c>
      <c r="N213">
        <f t="shared" si="149"/>
        <v>1</v>
      </c>
      <c r="O213">
        <f t="shared" si="149"/>
        <v>1</v>
      </c>
      <c r="P213">
        <f t="shared" si="149"/>
        <v>1</v>
      </c>
      <c r="Q213">
        <f t="shared" si="149"/>
        <v>2</v>
      </c>
      <c r="R213">
        <f t="shared" si="149"/>
        <v>1</v>
      </c>
      <c r="S213" t="str">
        <f t="shared" si="149"/>
        <v>N/A</v>
      </c>
      <c r="T213" t="str">
        <f t="shared" si="149"/>
        <v>N/A</v>
      </c>
      <c r="U213" t="str">
        <f t="shared" si="149"/>
        <v>N/A</v>
      </c>
      <c r="V213" t="str">
        <f t="shared" si="149"/>
        <v>N/A</v>
      </c>
      <c r="W213" t="str">
        <f t="shared" si="149"/>
        <v>N/A</v>
      </c>
      <c r="X213" t="str">
        <f t="shared" si="149"/>
        <v>N/A</v>
      </c>
      <c r="Y213" t="str">
        <f t="shared" si="149"/>
        <v>N/A</v>
      </c>
      <c r="Z213" t="str">
        <f t="shared" si="149"/>
        <v>N/A</v>
      </c>
    </row>
    <row r="214" spans="1:26" x14ac:dyDescent="0.3">
      <c r="A214">
        <f t="shared" ref="A214" si="155">A213+1</f>
        <v>207</v>
      </c>
      <c r="B214" s="6">
        <f t="shared" si="95"/>
        <v>46520</v>
      </c>
      <c r="C214">
        <f t="shared" si="140"/>
        <v>0</v>
      </c>
      <c r="D214">
        <f t="shared" si="148"/>
        <v>2</v>
      </c>
      <c r="E214">
        <f t="shared" si="148"/>
        <v>1</v>
      </c>
      <c r="F214">
        <f t="shared" si="148"/>
        <v>1</v>
      </c>
      <c r="G214">
        <f t="shared" si="148"/>
        <v>1</v>
      </c>
      <c r="H214">
        <f t="shared" si="148"/>
        <v>1</v>
      </c>
      <c r="I214">
        <f t="shared" si="148"/>
        <v>1</v>
      </c>
      <c r="J214">
        <f t="shared" si="148"/>
        <v>1</v>
      </c>
      <c r="K214">
        <f t="shared" si="148"/>
        <v>1</v>
      </c>
      <c r="L214">
        <f t="shared" si="148"/>
        <v>1</v>
      </c>
      <c r="M214">
        <f t="shared" si="148"/>
        <v>1</v>
      </c>
      <c r="N214">
        <f t="shared" si="149"/>
        <v>1</v>
      </c>
      <c r="O214">
        <f t="shared" si="149"/>
        <v>1</v>
      </c>
      <c r="P214">
        <f t="shared" si="149"/>
        <v>1</v>
      </c>
      <c r="Q214">
        <f t="shared" si="149"/>
        <v>0</v>
      </c>
      <c r="R214">
        <f t="shared" si="149"/>
        <v>2</v>
      </c>
      <c r="S214" t="str">
        <f t="shared" si="149"/>
        <v>N/A</v>
      </c>
      <c r="T214" t="str">
        <f t="shared" si="149"/>
        <v>N/A</v>
      </c>
      <c r="U214" t="str">
        <f t="shared" si="149"/>
        <v>N/A</v>
      </c>
      <c r="V214" t="str">
        <f t="shared" si="149"/>
        <v>N/A</v>
      </c>
      <c r="W214" t="str">
        <f t="shared" si="149"/>
        <v>N/A</v>
      </c>
      <c r="X214" t="str">
        <f t="shared" si="149"/>
        <v>N/A</v>
      </c>
      <c r="Y214" t="str">
        <f t="shared" si="149"/>
        <v>N/A</v>
      </c>
      <c r="Z214" t="str">
        <f t="shared" si="149"/>
        <v>N/A</v>
      </c>
    </row>
    <row r="215" spans="1:26" x14ac:dyDescent="0.3">
      <c r="A215">
        <f t="shared" ref="A215" si="156">A214+1</f>
        <v>208</v>
      </c>
      <c r="B215" s="6">
        <f t="shared" si="95"/>
        <v>46527</v>
      </c>
      <c r="C215">
        <f t="shared" si="140"/>
        <v>0</v>
      </c>
      <c r="D215">
        <f t="shared" si="148"/>
        <v>0</v>
      </c>
      <c r="E215">
        <f t="shared" si="148"/>
        <v>2</v>
      </c>
      <c r="F215">
        <f t="shared" si="148"/>
        <v>1</v>
      </c>
      <c r="G215">
        <f t="shared" si="148"/>
        <v>1</v>
      </c>
      <c r="H215">
        <f t="shared" si="148"/>
        <v>1</v>
      </c>
      <c r="I215">
        <f t="shared" si="148"/>
        <v>1</v>
      </c>
      <c r="J215">
        <f t="shared" si="148"/>
        <v>1</v>
      </c>
      <c r="K215">
        <f t="shared" si="148"/>
        <v>1</v>
      </c>
      <c r="L215">
        <f t="shared" si="148"/>
        <v>1</v>
      </c>
      <c r="M215">
        <f t="shared" si="148"/>
        <v>1</v>
      </c>
      <c r="N215">
        <f t="shared" si="149"/>
        <v>1</v>
      </c>
      <c r="O215">
        <f t="shared" si="149"/>
        <v>1</v>
      </c>
      <c r="P215">
        <f t="shared" si="149"/>
        <v>1</v>
      </c>
      <c r="Q215">
        <f t="shared" si="149"/>
        <v>0</v>
      </c>
      <c r="R215">
        <f t="shared" si="149"/>
        <v>0</v>
      </c>
      <c r="S215" t="str">
        <f t="shared" si="149"/>
        <v>N/A</v>
      </c>
      <c r="T215" t="str">
        <f t="shared" si="149"/>
        <v>N/A</v>
      </c>
      <c r="U215" t="str">
        <f t="shared" si="149"/>
        <v>N/A</v>
      </c>
      <c r="V215" t="str">
        <f t="shared" si="149"/>
        <v>N/A</v>
      </c>
      <c r="W215" t="str">
        <f t="shared" si="149"/>
        <v>N/A</v>
      </c>
      <c r="X215" t="str">
        <f t="shared" si="149"/>
        <v>N/A</v>
      </c>
      <c r="Y215" t="str">
        <f t="shared" si="149"/>
        <v>N/A</v>
      </c>
      <c r="Z215" t="str">
        <f t="shared" si="149"/>
        <v>N/A</v>
      </c>
    </row>
  </sheetData>
  <mergeCells count="4">
    <mergeCell ref="A1:Z2"/>
    <mergeCell ref="D3:E3"/>
    <mergeCell ref="F3:G3"/>
    <mergeCell ref="H3:I3"/>
  </mergeCells>
  <conditionalFormatting sqref="C8:Z215">
    <cfRule type="containsText" dxfId="4" priority="2" operator="containsText" text="Build">
      <formula>NOT(ISERROR(SEARCH("Build",C8)))</formula>
    </cfRule>
    <cfRule type="cellIs" dxfId="3" priority="4" operator="equal">
      <formula>2</formula>
    </cfRule>
    <cfRule type="cellIs" dxfId="2" priority="5" operator="equal">
      <formula>1</formula>
    </cfRule>
    <cfRule type="cellIs" dxfId="1" priority="6" operator="equal">
      <formula>0</formula>
    </cfRule>
  </conditionalFormatting>
  <conditionalFormatting sqref="A8:A215">
    <cfRule type="expression" dxfId="0" priority="1">
      <formula>"&lt;$B$3"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 Here</vt:lpstr>
      <vt:lpstr>Floorplan</vt:lpstr>
      <vt:lpstr>Analysis+Output</vt:lpstr>
      <vt:lpstr>Harvest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 Berenda</dc:creator>
  <cp:lastModifiedBy>Quagrainie, Kwamena K</cp:lastModifiedBy>
  <dcterms:created xsi:type="dcterms:W3CDTF">2023-01-10T13:46:54Z</dcterms:created>
  <dcterms:modified xsi:type="dcterms:W3CDTF">2023-03-01T19:54:37Z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2023-02-01T16:44:49Z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4981621e-6a24-4d78-8193-a87fc0ad0e44</vt:lpwstr>
  </property>
  <property fmtid="{D5CDD505-2E9C-101B-9397-08002B2CF9AE}" pid="8" name="MSIP_Label_4044bd30-2ed7-4c9d-9d12-46200872a97b_ContentBits">
    <vt:lpwstr>0</vt:lpwstr>
  </property>
</Properties>
</file>